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I:\Sustainable_Development\Bike &amp; Pedestrian\Funding\Transportation_Alternative_Program\FY24-25\Applications\Application Materials\Drafts\Budget\"/>
    </mc:Choice>
  </mc:AlternateContent>
  <xr:revisionPtr revIDLastSave="0" documentId="13_ncr:1_{A977DE9B-F0D9-44E3-B37A-96486FEA1B14}" xr6:coauthVersionLast="46" xr6:coauthVersionMax="47" xr10:uidLastSave="{00000000-0000-0000-0000-000000000000}"/>
  <bookViews>
    <workbookView xWindow="-120" yWindow="-120" windowWidth="51840" windowHeight="21240" tabRatio="857" activeTab="1" xr2:uid="{00000000-000D-0000-FFFF-FFFF00000000}"/>
  </bookViews>
  <sheets>
    <sheet name="Instructions" sheetId="2" r:id="rId1"/>
    <sheet name="Budget Summary" sheetId="5" r:id="rId2"/>
    <sheet name="Itemized Construction Costs 1" sheetId="3" r:id="rId3"/>
    <sheet name="Itemized Construction Costs 2" sheetId="9" r:id="rId4"/>
    <sheet name="Itemized Educ Activity Costs" sheetId="10" r:id="rId5"/>
    <sheet name="Example Itemized Costs" sheetId="7" r:id="rId6"/>
  </sheets>
  <externalReferences>
    <externalReference r:id="rId7"/>
  </externalReferences>
  <definedNames>
    <definedName name="TDCs">[1]Sheet3!$A$4:$A$5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0" l="1"/>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N14" i="5"/>
  <c r="F48" i="10" l="1"/>
  <c r="N20" i="5" s="1"/>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8" i="9" l="1"/>
  <c r="F47" i="7"/>
  <c r="N88" i="5" l="1"/>
  <c r="N86" i="5"/>
  <c r="F94" i="5" l="1"/>
  <c r="N84" i="5" l="1"/>
  <c r="B77" i="5" l="1"/>
  <c r="B72" i="5" l="1"/>
  <c r="B67" i="5"/>
  <c r="F18" i="3" l="1"/>
  <c r="F17" i="3"/>
  <c r="F16" i="3"/>
  <c r="F15" i="3"/>
  <c r="F14" i="3"/>
  <c r="F13" i="3"/>
  <c r="F12" i="3"/>
  <c r="F11" i="3"/>
  <c r="F10" i="3"/>
  <c r="F9" i="3"/>
  <c r="F8" i="3"/>
  <c r="F7" i="3"/>
  <c r="F6" i="3"/>
  <c r="F48" i="3" l="1"/>
  <c r="N8" i="5" s="1"/>
  <c r="N17" i="5" s="1"/>
  <c r="N23" i="5" l="1"/>
  <c r="N27" i="5" s="1"/>
  <c r="N30" i="5" s="1"/>
  <c r="N53" i="5" l="1"/>
  <c r="N55" i="5" s="1"/>
  <c r="N51" i="5" s="1"/>
  <c r="N40" i="5"/>
  <c r="N41" i="5" l="1"/>
  <c r="N69" i="5" s="1"/>
  <c r="N43" i="5"/>
  <c r="N52" i="5"/>
  <c r="N57" i="5" l="1"/>
  <c r="N67" i="5"/>
  <c r="D90" i="5" s="1"/>
  <c r="D92" i="5" l="1"/>
  <c r="H92" i="5" s="1"/>
  <c r="D94" i="5" l="1"/>
  <c r="H90" i="5"/>
  <c r="H94" i="5" s="1"/>
  <c r="J92" i="5"/>
  <c r="N92" i="5" s="1"/>
  <c r="J90" i="5"/>
  <c r="J94" i="5" l="1"/>
  <c r="N74" i="5" l="1"/>
  <c r="N76" i="5" l="1"/>
  <c r="L90" i="5" s="1"/>
  <c r="N72" i="5"/>
  <c r="N79" i="5" s="1"/>
  <c r="L94" i="5" l="1"/>
  <c r="N90" i="5"/>
  <c r="N94" i="5" s="1"/>
</calcChain>
</file>

<file path=xl/sharedStrings.xml><?xml version="1.0" encoding="utf-8"?>
<sst xmlns="http://schemas.openxmlformats.org/spreadsheetml/2006/main" count="201" uniqueCount="145">
  <si>
    <t>Project Name</t>
  </si>
  <si>
    <t>Project Budget Summary</t>
  </si>
  <si>
    <t>1.</t>
  </si>
  <si>
    <t>3.</t>
  </si>
  <si>
    <t>4.</t>
  </si>
  <si>
    <t>5.</t>
  </si>
  <si>
    <t>Total Project Cost:</t>
  </si>
  <si>
    <t>6.</t>
  </si>
  <si>
    <t>7.</t>
  </si>
  <si>
    <t>8.</t>
  </si>
  <si>
    <t>9.</t>
  </si>
  <si>
    <t>10.</t>
  </si>
  <si>
    <t>13.</t>
  </si>
  <si>
    <t>14.</t>
  </si>
  <si>
    <t>15.</t>
  </si>
  <si>
    <t>Instructions: </t>
  </si>
  <si>
    <t>Work Activities</t>
  </si>
  <si>
    <t>Quantity</t>
  </si>
  <si>
    <t>Units</t>
  </si>
  <si>
    <t>Unit Price</t>
  </si>
  <si>
    <t>Amount</t>
  </si>
  <si>
    <t>For Transportation Improvement Program (TIP) Purposes:</t>
  </si>
  <si>
    <t>16.</t>
  </si>
  <si>
    <t>17.</t>
  </si>
  <si>
    <t>No</t>
  </si>
  <si>
    <t>Federal:</t>
  </si>
  <si>
    <t>Local:</t>
  </si>
  <si>
    <t>Local Contribution (Funds in Excess of the 20% Local Match):</t>
  </si>
  <si>
    <t>Regional (TDCs are not Calculated in Funding Total):</t>
  </si>
  <si>
    <t>18.</t>
  </si>
  <si>
    <t>Subtotal (Boxes 13 &amp; 15):</t>
  </si>
  <si>
    <r>
      <t>Local Match:</t>
    </r>
    <r>
      <rPr>
        <sz val="9"/>
        <color theme="1"/>
        <rFont val="Arial"/>
        <family val="2"/>
      </rPr>
      <t xml:space="preserve"> Please review the "Instructions" worksheet before answering the following questions.</t>
    </r>
  </si>
  <si>
    <t>Total</t>
  </si>
  <si>
    <t>Federal
Share</t>
  </si>
  <si>
    <t>State
Share</t>
  </si>
  <si>
    <t>Regional
Share</t>
  </si>
  <si>
    <t>Local
Share</t>
  </si>
  <si>
    <t>Local
Contribution</t>
  </si>
  <si>
    <t xml:space="preserve">Click the box and select (Yes or No)           </t>
  </si>
  <si>
    <t>2.</t>
  </si>
  <si>
    <t>TIP Funding by Phase</t>
  </si>
  <si>
    <t>CON</t>
  </si>
  <si>
    <t>CONENG</t>
  </si>
  <si>
    <t>ENG</t>
  </si>
  <si>
    <t>TIP Phase</t>
  </si>
  <si>
    <t>ROW</t>
  </si>
  <si>
    <t>UTIL</t>
  </si>
  <si>
    <t>List Other Relevant Line Items</t>
  </si>
  <si>
    <t>Enter lump sums for miscellaneous work based on percentages here.</t>
  </si>
  <si>
    <t>LS</t>
  </si>
  <si>
    <t>Franchise Utilities (%)</t>
  </si>
  <si>
    <t>Contingencies (%)</t>
  </si>
  <si>
    <t>Miscellaneous (%)</t>
  </si>
  <si>
    <t>EA</t>
  </si>
  <si>
    <t>TMA (Stationary)</t>
  </si>
  <si>
    <t>DAY</t>
  </si>
  <si>
    <t>Portable Changeable Message Sign</t>
  </si>
  <si>
    <t>MO</t>
  </si>
  <si>
    <t>Barricades, Signs, and Traffic Handling</t>
  </si>
  <si>
    <t>Mobilization (%)</t>
  </si>
  <si>
    <t>Group Itemized 
Miscellaneous Work</t>
  </si>
  <si>
    <t>LF</t>
  </si>
  <si>
    <t>Utility Adjustments: Water and sewer lines</t>
  </si>
  <si>
    <t>Utility Adjustments: Fire hydrants and utility meters</t>
  </si>
  <si>
    <t>Group
Itemized
Utility Work</t>
  </si>
  <si>
    <t>HAWK/Midblock Signal</t>
  </si>
  <si>
    <t>Pedestrian Walk Signal / Push Buttons</t>
  </si>
  <si>
    <t>Group
Itemized
Signal Work</t>
  </si>
  <si>
    <t>High Visibility Crosswalk</t>
  </si>
  <si>
    <t xml:space="preserve">Pavement Markings </t>
  </si>
  <si>
    <t>Group Itemized Pavement Work</t>
  </si>
  <si>
    <t>Irrigation System</t>
  </si>
  <si>
    <t>Trees (# gallon)</t>
  </si>
  <si>
    <t>Group Itemized Landscape Work</t>
  </si>
  <si>
    <t>Ground Boxes</t>
  </si>
  <si>
    <t>Electrical Conductor</t>
  </si>
  <si>
    <t>Conduit</t>
  </si>
  <si>
    <t>30 in. Drilled Shaft for Illumination Fixture</t>
  </si>
  <si>
    <t>Pedestrian Illumination Fixture (in accordance with TxDOT standards)</t>
  </si>
  <si>
    <t>Group Itemized Illumination
Work</t>
  </si>
  <si>
    <t>Shared-Use Path Trail Bridge (16 ft. width)</t>
  </si>
  <si>
    <t>SF</t>
  </si>
  <si>
    <t>Retaining Walls</t>
  </si>
  <si>
    <t>Inlets</t>
  </si>
  <si>
    <t>Storm Drainage</t>
  </si>
  <si>
    <t>Curb Ramps</t>
  </si>
  <si>
    <t>SY</t>
  </si>
  <si>
    <t>Concrete Median</t>
  </si>
  <si>
    <t>Concrete Curb</t>
  </si>
  <si>
    <t>Concrete Driveway</t>
  </si>
  <si>
    <t>Concrete Trail (12 ft. width minimum plus 2 ft. on each side, 6 in. depth, No. 3 rebar reinforcement)</t>
  </si>
  <si>
    <t>Concrete Sidewalk (6 ft. width)</t>
  </si>
  <si>
    <t>Group Itemized Roadway 
/ Facility Work</t>
  </si>
  <si>
    <t>Remove Concrete Driveways</t>
  </si>
  <si>
    <t>Remove Existing Concrete Sidewalk</t>
  </si>
  <si>
    <t>STA</t>
  </si>
  <si>
    <t>Prepare Right-Of-Way (ROW)</t>
  </si>
  <si>
    <t>Group Itemized General Activities</t>
  </si>
  <si>
    <t>NEW CONSTRUCTION</t>
  </si>
  <si>
    <r>
      <t xml:space="preserve">Line items must feature unit prices and quantities. Budgets with lump sums will be deemed incomplete.
Distinguish line items that are new construction from rehabilitation and/or reconstruction.
</t>
    </r>
    <r>
      <rPr>
        <b/>
        <sz val="9"/>
        <color rgb="FFFF0000"/>
        <rFont val="Arial"/>
        <family val="2"/>
      </rPr>
      <t>Items listed below are for illustrative purposes only</t>
    </r>
    <r>
      <rPr>
        <sz val="9"/>
        <color theme="1"/>
        <rFont val="Arial"/>
        <family val="2"/>
      </rPr>
      <t xml:space="preserve">. </t>
    </r>
  </si>
  <si>
    <r>
      <t>Itemized Construction Costs (</t>
    </r>
    <r>
      <rPr>
        <b/>
        <u/>
        <sz val="10"/>
        <color rgb="FFFF0000"/>
        <rFont val="Arial"/>
        <family val="2"/>
      </rPr>
      <t>EXAMPLE</t>
    </r>
    <r>
      <rPr>
        <b/>
        <sz val="10"/>
        <color theme="1"/>
        <rFont val="Arial"/>
        <family val="2"/>
      </rPr>
      <t>)</t>
    </r>
  </si>
  <si>
    <t>Yes</t>
  </si>
  <si>
    <t xml:space="preserve">Click here for TxDOT's Average Low Bid Unit Prices
(or visit: http://www.txdot.gov/business/letting-bids/average-low-bid-unit-prices.html) </t>
  </si>
  <si>
    <t>Local Match (20%)</t>
  </si>
  <si>
    <t>Additional Local Contribution</t>
  </si>
  <si>
    <t>11.</t>
  </si>
  <si>
    <t>12.</t>
  </si>
  <si>
    <t>Total Local Commitment (Boxes 8 &amp; 9)</t>
  </si>
  <si>
    <t>Itemized Construction Costs - Page 1</t>
  </si>
  <si>
    <t>Itemized Construction Costs - Page 2</t>
  </si>
  <si>
    <t>Budgets with lump sums will be deemed incomplete. Line items must include units, unit prices and quantities. 
Distinguish line items that are new construction versus rehabilitation and/or reconstruction. Use "Itemized Construction Costs 2" worksheet if additional rows are necessary. For best practices on how to organize itemized activities, refer to the "Example Itemized Costs" worksheet.</t>
  </si>
  <si>
    <t xml:space="preserve">ATTACHMENT (J) - PROJECT BUDGET SUMMARY </t>
  </si>
  <si>
    <t>Subtotal (Page 1):</t>
  </si>
  <si>
    <t>Subtotal (Page 2):</t>
  </si>
  <si>
    <t>Use this worksheet only if necessary to complete the itemized work activities on Page 1. 
Budgets with lump sums will be deemed incomplete. Line items must include units, unit prices and quantities. 
Distinguish line items that are new construction versus rehabilitation and/or reconstruction. For best practices on how to organize itemized activities, refer to the "Example Itemized Costs" worksheet.</t>
  </si>
  <si>
    <r>
      <rPr>
        <b/>
        <i/>
        <sz val="11"/>
        <color theme="1"/>
        <rFont val="Calibri"/>
        <family val="2"/>
        <scheme val="minor"/>
      </rPr>
      <t>Maximum</t>
    </r>
    <r>
      <rPr>
        <sz val="11"/>
        <color theme="1"/>
        <rFont val="Calibri"/>
        <family val="2"/>
        <scheme val="minor"/>
      </rPr>
      <t xml:space="preserve">
Federal Funding Award per Project: No Limit</t>
    </r>
  </si>
  <si>
    <r>
      <t xml:space="preserve">The following boxes will be completed automatically. If awarded funding, Project Sponsors are responsible for submitting their modification to the NCTCOG Transportation Improvement Program (TIP) before the </t>
    </r>
    <r>
      <rPr>
        <b/>
        <u/>
        <sz val="9"/>
        <color theme="1"/>
        <rFont val="Arial"/>
        <family val="2"/>
      </rPr>
      <t xml:space="preserve">January 27, 2023 </t>
    </r>
    <r>
      <rPr>
        <i/>
        <sz val="9"/>
        <color theme="1"/>
        <rFont val="Arial"/>
        <family val="2"/>
      </rPr>
      <t>deadline. 
Costs associated with any phases applicable to the selected TA project that are 100 percent locally funded must be entered in the orange cells under "Local Contribution" in the "TIP Funding by Phase" table (such as Engineering, ROW, or Utilities). Values listed in this table should be consistent with the submittal of the TIP Modification.</t>
    </r>
  </si>
  <si>
    <t>If yes, specify the type of TDCs being requested</t>
  </si>
  <si>
    <t>Itemized Educational Activity Costs</t>
  </si>
  <si>
    <t>Total Itemized Educational Activities for Safe Routes to School Costs (if applicable)</t>
  </si>
  <si>
    <t>Subtotal (Page 3):</t>
  </si>
  <si>
    <t>No TDCs</t>
  </si>
  <si>
    <t>Policy Bundle TDCs</t>
  </si>
  <si>
    <t>Regional TDCs</t>
  </si>
  <si>
    <t>The minimum local match percentage is 20%. Sponsors are not limited in their maximum local match.</t>
  </si>
  <si>
    <t>Anticipated Fiscal Year for Constructing Letting</t>
  </si>
  <si>
    <t>Number of Years to Letting</t>
  </si>
  <si>
    <t>Annual Rate of Inflation</t>
  </si>
  <si>
    <t>Total Itemized Construction Costs with Inflation</t>
  </si>
  <si>
    <t>Total Itemized Construction Costs</t>
  </si>
  <si>
    <t>Subtotal (Boxes 1 &amp; 2)</t>
  </si>
  <si>
    <t>Total Project Cost (Boxes 3 &amp; 4)</t>
  </si>
  <si>
    <t>Federal Funds (100%)</t>
  </si>
  <si>
    <t>TDCs Requested to Offset Local Match (20% of Federal Funds)</t>
  </si>
  <si>
    <t>Total Project Cost with Federal Funds (100%)</t>
  </si>
  <si>
    <t>Enter the Percent Local Match (Minimum 20%)</t>
  </si>
  <si>
    <t>Total Project Cost</t>
  </si>
  <si>
    <t>Total Federal Funds Requested</t>
  </si>
  <si>
    <r>
      <t>Once complete, print each worksheet in the workbook (</t>
    </r>
    <r>
      <rPr>
        <b/>
        <i/>
        <sz val="11"/>
        <color theme="1"/>
        <rFont val="Calibri"/>
        <family val="2"/>
        <scheme val="minor"/>
      </rPr>
      <t xml:space="preserve">“Budget Summary” </t>
    </r>
    <r>
      <rPr>
        <sz val="11"/>
        <color theme="1"/>
        <rFont val="Calibri"/>
        <family val="2"/>
        <scheme val="minor"/>
      </rPr>
      <t xml:space="preserve">and </t>
    </r>
    <r>
      <rPr>
        <b/>
        <i/>
        <sz val="11"/>
        <color theme="1"/>
        <rFont val="Calibri"/>
        <family val="2"/>
        <scheme val="minor"/>
      </rPr>
      <t xml:space="preserve">"Itemized Construction Costs 1" </t>
    </r>
    <r>
      <rPr>
        <sz val="11"/>
        <color theme="1"/>
        <rFont val="Calibri"/>
        <family val="2"/>
        <scheme val="minor"/>
      </rPr>
      <t>(and</t>
    </r>
    <r>
      <rPr>
        <b/>
        <i/>
        <sz val="11"/>
        <color theme="1"/>
        <rFont val="Calibri"/>
        <family val="2"/>
        <scheme val="minor"/>
      </rPr>
      <t xml:space="preserve"> "Itemized Construction Costs 2" </t>
    </r>
    <r>
      <rPr>
        <sz val="11"/>
        <color theme="1"/>
        <rFont val="Calibri"/>
        <family val="2"/>
        <scheme val="minor"/>
      </rPr>
      <t>or</t>
    </r>
    <r>
      <rPr>
        <b/>
        <i/>
        <sz val="11"/>
        <color theme="1"/>
        <rFont val="Calibri"/>
        <family val="2"/>
        <scheme val="minor"/>
      </rPr>
      <t xml:space="preserve"> "Itemized Educ Activity Costs" </t>
    </r>
    <r>
      <rPr>
        <sz val="11"/>
        <color theme="1"/>
        <rFont val="Calibri"/>
        <family val="2"/>
        <scheme val="minor"/>
      </rPr>
      <t xml:space="preserve">if used)) and attach to the Application form as </t>
    </r>
    <r>
      <rPr>
        <b/>
        <i/>
        <sz val="11"/>
        <color theme="1"/>
        <rFont val="Calibri"/>
        <family val="2"/>
        <scheme val="minor"/>
      </rPr>
      <t>Attachment (J) Project Budget Summary</t>
    </r>
    <r>
      <rPr>
        <sz val="11"/>
        <color theme="1"/>
        <rFont val="Calibri"/>
        <family val="2"/>
        <scheme val="minor"/>
      </rPr>
      <t>. Include the budget summary as an Excel file when submitting the electronic application and attachments, not as a PDF.</t>
    </r>
  </si>
  <si>
    <r>
      <t>TxDOT Administrative Expenses (</t>
    </r>
    <r>
      <rPr>
        <sz val="9"/>
        <rFont val="Arial"/>
        <family val="2"/>
      </rPr>
      <t>5</t>
    </r>
    <r>
      <rPr>
        <sz val="9"/>
        <color theme="1"/>
        <rFont val="Arial"/>
        <family val="2"/>
      </rPr>
      <t>% of Box 3)</t>
    </r>
  </si>
  <si>
    <t>Budgets with lump sums will be deemed incomplete. Line items must include units, unit prices and quantities.</t>
  </si>
  <si>
    <r>
      <rPr>
        <b/>
        <sz val="9"/>
        <color theme="1"/>
        <rFont val="Arial"/>
        <family val="2"/>
      </rPr>
      <t>Part 2.</t>
    </r>
    <r>
      <rPr>
        <sz val="9"/>
        <color theme="1"/>
        <rFont val="Arial"/>
        <family val="2"/>
      </rPr>
      <t xml:space="preserve"> </t>
    </r>
    <r>
      <rPr>
        <b/>
        <sz val="9"/>
        <color theme="1"/>
        <rFont val="Arial"/>
        <family val="2"/>
      </rPr>
      <t xml:space="preserve">Complete this section only if "No" was selected in Part 1. </t>
    </r>
    <r>
      <rPr>
        <sz val="9"/>
        <color theme="1"/>
        <rFont val="Arial"/>
        <family val="2"/>
      </rPr>
      <t>The Project Sponsor will provide the local cash match. Applications in which Project Sponsors provide more than the minimum 20 percent local cash match will receive points as part of project scoring and evaluation. Enter the percent local match in Box 7 and Boxes 8 through 12 will be completed automatically.</t>
    </r>
  </si>
  <si>
    <t xml:space="preserve">Step 1: On the “Itemized Construction Costs 1” worksheet, itemize all construction costs and any materials and activities costs proposed to be reimbursed by Federal Transportation Alternatives funds. The itemized list of proposed bicycle and pedestrian facilities should be consistent with the application narrative (i.e. If the narrative states that sidewalks are included, be sure to list sidewalks). Use the "Itemized Construction Costs 2" worksheet only if necessary to complete the itemized work activities. Orange cells indicate information that needs to be manually entered. All yellow cells are automatically populated using formulas. Use the "Itemized Educ Activity Costs" worksheet if a Safe Routes to School project is proposed to include educational activities. The subtotal of itemized costs  will automatically populate the appropriate line in the “Budget Summary” worksheet. 
Step 2: On the “Budget Summary” worksheet:
a. Complete the orange highlighted cell for Project Name. 
b. Identify the anticipated year of construction letting.
c. A minimum 20 percent local cash match must be provided. NOTE: Projects in which Project Sponsors provide more than the minimum 20 percent local cash match may receive additional points as part of project scoring and evaluation.  
However, Project Sponsors may request the use of Transportation Development Credits (TDCs) in lieu of a local match if specific criteria are met. For information on eligibility to request the use of TDCs, see the Program Guide.  If requesting the use of TDCs, complete Part 1 by selecting "Yes" and specify the type of TDCs being requested.
If NOT requesting the use of TDCs, complete Part 1 by selecting "NO" and proceed to Part 2.  In Part 2, enter in Box 7 the percent local match to be provided, and the budget worksheet is complete. </t>
  </si>
  <si>
    <r>
      <rPr>
        <b/>
        <i/>
        <sz val="11"/>
        <color theme="1"/>
        <rFont val="Calibri"/>
        <family val="2"/>
        <scheme val="minor"/>
      </rPr>
      <t>Minimum</t>
    </r>
    <r>
      <rPr>
        <sz val="11"/>
        <color theme="1"/>
        <rFont val="Calibri"/>
        <family val="2"/>
        <scheme val="minor"/>
      </rPr>
      <t xml:space="preserve">
Federal Funding Award per Construction Project: $500,000
Federal Funding Award per Education/Non-Infrastructure for SRTS Project: $250,000</t>
    </r>
  </si>
  <si>
    <r>
      <rPr>
        <b/>
        <sz val="9"/>
        <color theme="1"/>
        <rFont val="Arial"/>
        <family val="2"/>
      </rPr>
      <t>Part 1.</t>
    </r>
    <r>
      <rPr>
        <sz val="9"/>
        <color theme="1"/>
        <rFont val="Arial"/>
        <family val="2"/>
      </rPr>
      <t xml:space="preserve"> Does the Project Sponsor request the use of Transportation Development Credits (TDCs) to apply toward the federal funding requirements of a minimum 20 percent local match? Select (Yes/No) 
 - </t>
    </r>
    <r>
      <rPr>
        <b/>
        <i/>
        <sz val="9"/>
        <color theme="1"/>
        <rFont val="Arial"/>
        <family val="2"/>
      </rPr>
      <t>Yes</t>
    </r>
    <r>
      <rPr>
        <sz val="9"/>
        <color theme="1"/>
        <rFont val="Arial"/>
        <family val="2"/>
      </rPr>
      <t xml:space="preserve"> indicates TDCs are requested. Please refer to the Program Guide for additional information on the two types of TDCs.  If "Yes" is selected, specify whether Policy Bundle or Regional TDCs are being requested and boxes 4 through 6 will be completed automatically. If Policy Bundle TDCs is selected, the amount of TDCs cannot exceed the amount the qualified Project Sponsor has remaining. If Regional TDCs is selected, the project must construct a new portion of the Regional Veloweb. Do not complete Part 2.
 - </t>
    </r>
    <r>
      <rPr>
        <b/>
        <i/>
        <sz val="9"/>
        <color theme="1"/>
        <rFont val="Arial"/>
        <family val="2"/>
      </rPr>
      <t>No</t>
    </r>
    <r>
      <rPr>
        <sz val="9"/>
        <color theme="1"/>
        <rFont val="Arial"/>
        <family val="2"/>
      </rPr>
      <t xml:space="preserve"> indicates that TDCs are </t>
    </r>
    <r>
      <rPr>
        <u/>
        <sz val="9"/>
        <color theme="1"/>
        <rFont val="Arial"/>
        <family val="2"/>
      </rPr>
      <t>not requested</t>
    </r>
    <r>
      <rPr>
        <sz val="9"/>
        <color theme="1"/>
        <rFont val="Arial"/>
        <family val="2"/>
      </rPr>
      <t>, and the minimum local match will be funded with cash. After selecting "No", skip to Part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</si>
</sst>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_(* #,##0.000000000000000000000_);_(* \(#,##0.000000000000000000000\);_(* &quot;-&quot;??_);_(@_)"/>
  </numFmts>
  <fonts count="30" x14ac:knownFonts="1">
    <font>
      <sz val="11"/>
      <color theme="1"/>
      <name val="Calibri"/>
      <family val="2"/>
      <scheme val="minor"/>
    </font>
    <font>
      <b/>
      <sz val="11"/>
      <color theme="1"/>
      <name val="Calibri"/>
      <family val="2"/>
      <scheme val="minor"/>
    </font>
    <font>
      <b/>
      <u/>
      <sz val="10"/>
      <color theme="1"/>
      <name val="Arial"/>
      <family val="2"/>
    </font>
    <font>
      <sz val="10"/>
      <color theme="1"/>
      <name val="Arial"/>
      <family val="2"/>
    </font>
    <font>
      <b/>
      <sz val="10"/>
      <color theme="1"/>
      <name val="Arial"/>
      <family val="2"/>
    </font>
    <font>
      <sz val="9"/>
      <color theme="1"/>
      <name val="Arial"/>
      <family val="2"/>
    </font>
    <font>
      <b/>
      <sz val="9"/>
      <color theme="1"/>
      <name val="Arial"/>
      <family val="2"/>
    </font>
    <font>
      <b/>
      <i/>
      <sz val="9"/>
      <color theme="1"/>
      <name val="Arial"/>
      <family val="2"/>
    </font>
    <font>
      <u/>
      <sz val="9"/>
      <color theme="1"/>
      <name val="Arial"/>
      <family val="2"/>
    </font>
    <font>
      <sz val="8"/>
      <color theme="1"/>
      <name val="Arial"/>
      <family val="2"/>
    </font>
    <font>
      <i/>
      <sz val="9"/>
      <color theme="1"/>
      <name val="Arial"/>
      <family val="2"/>
    </font>
    <font>
      <b/>
      <i/>
      <sz val="11"/>
      <color theme="1"/>
      <name val="Calibri"/>
      <family val="2"/>
      <scheme val="minor"/>
    </font>
    <font>
      <b/>
      <u/>
      <sz val="9"/>
      <color theme="1"/>
      <name val="Arial"/>
      <family val="2"/>
    </font>
    <font>
      <b/>
      <i/>
      <u/>
      <sz val="9"/>
      <color theme="1"/>
      <name val="Arial"/>
      <family val="2"/>
    </font>
    <font>
      <u/>
      <sz val="11"/>
      <color theme="10"/>
      <name val="Calibri"/>
      <family val="2"/>
      <scheme val="minor"/>
    </font>
    <font>
      <u/>
      <sz val="11"/>
      <color theme="10"/>
      <name val="Arial"/>
      <family val="2"/>
    </font>
    <font>
      <u/>
      <sz val="9"/>
      <color theme="10"/>
      <name val="Arial"/>
      <family val="2"/>
    </font>
    <font>
      <sz val="11"/>
      <color theme="1"/>
      <name val="Calibri"/>
      <family val="2"/>
      <scheme val="minor"/>
    </font>
    <font>
      <sz val="9"/>
      <color theme="1"/>
      <name val="Calibri"/>
      <family val="2"/>
      <scheme val="minor"/>
    </font>
    <font>
      <sz val="11"/>
      <color rgb="FF3F3F76"/>
      <name val="Calibri"/>
      <family val="2"/>
      <scheme val="minor"/>
    </font>
    <font>
      <sz val="9"/>
      <name val="Arial"/>
      <family val="2"/>
    </font>
    <font>
      <sz val="10"/>
      <color theme="1"/>
      <name val="Calibri"/>
      <family val="2"/>
      <scheme val="minor"/>
    </font>
    <font>
      <i/>
      <sz val="10"/>
      <color theme="1"/>
      <name val="Calibri"/>
      <family val="2"/>
      <scheme val="minor"/>
    </font>
    <font>
      <b/>
      <sz val="10"/>
      <color rgb="FFFF0000"/>
      <name val="Arial"/>
      <family val="2"/>
    </font>
    <font>
      <b/>
      <i/>
      <sz val="11"/>
      <color theme="1"/>
      <name val="Arial"/>
      <family val="2"/>
    </font>
    <font>
      <b/>
      <sz val="9"/>
      <color rgb="FFFF0000"/>
      <name val="Arial"/>
      <family val="2"/>
    </font>
    <font>
      <b/>
      <u/>
      <sz val="10"/>
      <color rgb="FFFF0000"/>
      <name val="Arial"/>
      <family val="2"/>
    </font>
    <font>
      <b/>
      <u/>
      <sz val="9"/>
      <color rgb="FFFF0000"/>
      <name val="Arial"/>
      <family val="2"/>
    </font>
    <font>
      <sz val="9"/>
      <color theme="4" tint="0.79998168889431442"/>
      <name val="Arial"/>
      <family val="2"/>
    </font>
    <font>
      <b/>
      <sz val="9"/>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C99"/>
      </patternFill>
    </fill>
    <fill>
      <patternFill patternType="solid">
        <fgColor theme="0"/>
        <bgColor indexed="64"/>
      </patternFill>
    </fill>
    <fill>
      <patternFill patternType="solid">
        <fgColor theme="9"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medium">
        <color indexed="64"/>
      </right>
      <top/>
      <bottom/>
      <diagonal/>
    </border>
    <border>
      <left/>
      <right/>
      <top style="double">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4" fillId="0" borderId="0" applyNumberForma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9" fillId="7" borderId="31" applyNumberFormat="0" applyAlignment="0" applyProtection="0"/>
    <xf numFmtId="44" fontId="17" fillId="0" borderId="0" applyFont="0" applyFill="0" applyBorder="0" applyAlignment="0" applyProtection="0"/>
  </cellStyleXfs>
  <cellXfs count="239">
    <xf numFmtId="0" fontId="0" fillId="0" borderId="0" xfId="0"/>
    <xf numFmtId="9" fontId="5" fillId="3" borderId="12" xfId="0" applyNumberFormat="1" applyFont="1" applyFill="1" applyBorder="1" applyAlignment="1">
      <alignment horizontal="center"/>
    </xf>
    <xf numFmtId="0" fontId="3" fillId="4" borderId="1" xfId="0" applyFont="1" applyFill="1" applyBorder="1"/>
    <xf numFmtId="0" fontId="3" fillId="4" borderId="2" xfId="0" applyFont="1" applyFill="1" applyBorder="1"/>
    <xf numFmtId="0" fontId="3" fillId="4" borderId="3" xfId="0" applyFont="1" applyFill="1" applyBorder="1"/>
    <xf numFmtId="0" fontId="3" fillId="4" borderId="4" xfId="0" applyFont="1" applyFill="1" applyBorder="1"/>
    <xf numFmtId="0" fontId="3" fillId="4" borderId="5" xfId="0" applyFont="1" applyFill="1" applyBorder="1"/>
    <xf numFmtId="0" fontId="10" fillId="4" borderId="0" xfId="0" applyFont="1" applyFill="1" applyAlignment="1">
      <alignment horizontal="center"/>
    </xf>
    <xf numFmtId="0" fontId="5" fillId="4" borderId="0" xfId="0" applyFont="1" applyFill="1"/>
    <xf numFmtId="4" fontId="3" fillId="4" borderId="0" xfId="0" applyNumberFormat="1" applyFont="1" applyFill="1"/>
    <xf numFmtId="49" fontId="5" fillId="4" borderId="0" xfId="0" applyNumberFormat="1" applyFont="1" applyFill="1" applyAlignment="1">
      <alignment horizontal="right"/>
    </xf>
    <xf numFmtId="0" fontId="3" fillId="4" borderId="18" xfId="0" applyFont="1" applyFill="1" applyBorder="1"/>
    <xf numFmtId="0" fontId="3" fillId="4" borderId="19" xfId="0" applyFont="1" applyFill="1" applyBorder="1"/>
    <xf numFmtId="4" fontId="3" fillId="4" borderId="19" xfId="0" applyNumberFormat="1" applyFont="1" applyFill="1" applyBorder="1"/>
    <xf numFmtId="164" fontId="3" fillId="4" borderId="19" xfId="0" applyNumberFormat="1" applyFont="1" applyFill="1" applyBorder="1"/>
    <xf numFmtId="0" fontId="3" fillId="4" borderId="20" xfId="0" applyFont="1" applyFill="1" applyBorder="1"/>
    <xf numFmtId="0" fontId="3" fillId="5" borderId="1" xfId="0" applyFont="1" applyFill="1" applyBorder="1"/>
    <xf numFmtId="0" fontId="1" fillId="5" borderId="2" xfId="0" applyFont="1" applyFill="1" applyBorder="1" applyAlignment="1">
      <alignment vertical="center"/>
    </xf>
    <xf numFmtId="4" fontId="3" fillId="5" borderId="2" xfId="0" applyNumberFormat="1" applyFont="1" applyFill="1" applyBorder="1"/>
    <xf numFmtId="164" fontId="3" fillId="5" borderId="2" xfId="0" applyNumberFormat="1" applyFont="1" applyFill="1" applyBorder="1"/>
    <xf numFmtId="0" fontId="3" fillId="5" borderId="3" xfId="0" applyFont="1" applyFill="1" applyBorder="1"/>
    <xf numFmtId="0" fontId="3" fillId="5" borderId="4" xfId="0" applyFont="1" applyFill="1" applyBorder="1"/>
    <xf numFmtId="0" fontId="3" fillId="5" borderId="5" xfId="0" applyFont="1" applyFill="1" applyBorder="1"/>
    <xf numFmtId="0" fontId="3" fillId="5" borderId="18" xfId="0" applyFont="1" applyFill="1" applyBorder="1"/>
    <xf numFmtId="0" fontId="3" fillId="5" borderId="20" xfId="0" applyFont="1" applyFill="1" applyBorder="1"/>
    <xf numFmtId="0" fontId="5" fillId="4" borderId="0" xfId="0" applyFont="1" applyFill="1" applyAlignment="1">
      <alignment horizontal="left"/>
    </xf>
    <xf numFmtId="9" fontId="5" fillId="4" borderId="0" xfId="0" applyNumberFormat="1" applyFont="1" applyFill="1" applyAlignment="1">
      <alignment horizontal="center"/>
    </xf>
    <xf numFmtId="9" fontId="5" fillId="4" borderId="0" xfId="0" applyNumberFormat="1" applyFont="1" applyFill="1" applyAlignment="1">
      <alignment horizontal="left"/>
    </xf>
    <xf numFmtId="164" fontId="5" fillId="4" borderId="0" xfId="0" applyNumberFormat="1" applyFont="1" applyFill="1"/>
    <xf numFmtId="0" fontId="12" fillId="4" borderId="0" xfId="0" applyFont="1" applyFill="1" applyAlignment="1">
      <alignment horizontal="center"/>
    </xf>
    <xf numFmtId="0" fontId="13" fillId="4" borderId="0" xfId="0" applyFont="1" applyFill="1" applyAlignment="1">
      <alignment horizontal="center"/>
    </xf>
    <xf numFmtId="0" fontId="10" fillId="4" borderId="0" xfId="0" applyFont="1" applyFill="1" applyAlignment="1">
      <alignment horizontal="center" wrapText="1"/>
    </xf>
    <xf numFmtId="49" fontId="0" fillId="0" borderId="0" xfId="0" applyNumberFormat="1"/>
    <xf numFmtId="164" fontId="0" fillId="0" borderId="0" xfId="0" applyNumberFormat="1"/>
    <xf numFmtId="9" fontId="0" fillId="0" borderId="0" xfId="3" applyFont="1"/>
    <xf numFmtId="0" fontId="5" fillId="4" borderId="0" xfId="0" applyFont="1" applyFill="1" applyAlignment="1">
      <alignment horizontal="center"/>
    </xf>
    <xf numFmtId="0" fontId="5" fillId="4" borderId="4" xfId="0" applyFont="1" applyFill="1" applyBorder="1"/>
    <xf numFmtId="4" fontId="5" fillId="4" borderId="0" xfId="0" applyNumberFormat="1" applyFont="1" applyFill="1"/>
    <xf numFmtId="0" fontId="5" fillId="4" borderId="5" xfId="0" applyFont="1" applyFill="1" applyBorder="1"/>
    <xf numFmtId="0" fontId="18" fillId="0" borderId="0" xfId="0" applyFont="1"/>
    <xf numFmtId="49" fontId="18" fillId="0" borderId="0" xfId="0" applyNumberFormat="1" applyFont="1"/>
    <xf numFmtId="164" fontId="5" fillId="4" borderId="0" xfId="0" applyNumberFormat="1" applyFont="1" applyFill="1" applyAlignment="1">
      <alignment horizontal="center" vertical="center"/>
    </xf>
    <xf numFmtId="164" fontId="5" fillId="4" borderId="0" xfId="0" applyNumberFormat="1" applyFont="1" applyFill="1" applyAlignment="1">
      <alignment horizontal="right"/>
    </xf>
    <xf numFmtId="4" fontId="5" fillId="4" borderId="0" xfId="0" applyNumberFormat="1" applyFont="1" applyFill="1" applyAlignment="1">
      <alignment horizontal="center" vertical="center" wrapText="1"/>
    </xf>
    <xf numFmtId="49" fontId="5" fillId="4" borderId="0" xfId="0" applyNumberFormat="1" applyFont="1" applyFill="1" applyAlignment="1">
      <alignment horizontal="center" vertical="center" wrapText="1"/>
    </xf>
    <xf numFmtId="0" fontId="5" fillId="4" borderId="0" xfId="0" applyFont="1" applyFill="1" applyAlignment="1">
      <alignment horizontal="left" vertical="center"/>
    </xf>
    <xf numFmtId="166" fontId="5" fillId="0" borderId="12" xfId="2" applyNumberFormat="1" applyFont="1" applyFill="1" applyBorder="1" applyAlignment="1" applyProtection="1">
      <alignment horizontal="right"/>
      <protection locked="0"/>
    </xf>
    <xf numFmtId="9" fontId="5" fillId="0" borderId="27" xfId="0" applyNumberFormat="1" applyFont="1" applyBorder="1" applyAlignment="1" applyProtection="1">
      <alignment horizontal="left"/>
      <protection locked="0"/>
    </xf>
    <xf numFmtId="49" fontId="5" fillId="0" borderId="12" xfId="0" applyNumberFormat="1" applyFont="1" applyBorder="1" applyAlignment="1" applyProtection="1">
      <alignment horizontal="center"/>
      <protection locked="0"/>
    </xf>
    <xf numFmtId="0" fontId="8" fillId="4" borderId="0" xfId="0" applyFont="1" applyFill="1" applyAlignment="1">
      <alignment horizontal="center"/>
    </xf>
    <xf numFmtId="0" fontId="0" fillId="5" borderId="19" xfId="0" applyFill="1" applyBorder="1" applyAlignment="1">
      <alignment horizontal="left" vertical="center" wrapText="1"/>
    </xf>
    <xf numFmtId="165" fontId="5" fillId="4" borderId="0" xfId="0" applyNumberFormat="1" applyFont="1" applyFill="1"/>
    <xf numFmtId="43" fontId="5" fillId="4" borderId="0" xfId="2" applyFont="1" applyFill="1" applyBorder="1" applyAlignment="1">
      <alignment horizontal="right"/>
    </xf>
    <xf numFmtId="165" fontId="5" fillId="4" borderId="0" xfId="0" applyNumberFormat="1" applyFont="1" applyFill="1" applyAlignment="1">
      <alignment horizontal="right"/>
    </xf>
    <xf numFmtId="0" fontId="5" fillId="4" borderId="32" xfId="0" applyFont="1" applyFill="1" applyBorder="1"/>
    <xf numFmtId="165" fontId="5" fillId="4" borderId="10" xfId="0" applyNumberFormat="1" applyFont="1" applyFill="1" applyBorder="1"/>
    <xf numFmtId="165" fontId="5" fillId="4" borderId="7" xfId="0" applyNumberFormat="1" applyFont="1" applyFill="1" applyBorder="1"/>
    <xf numFmtId="165" fontId="5" fillId="4" borderId="33" xfId="0" applyNumberFormat="1" applyFont="1" applyFill="1" applyBorder="1"/>
    <xf numFmtId="43" fontId="5" fillId="3" borderId="12" xfId="2" applyFont="1" applyFill="1" applyBorder="1" applyAlignment="1">
      <alignment horizontal="right"/>
    </xf>
    <xf numFmtId="167" fontId="0" fillId="0" borderId="0" xfId="2" applyNumberFormat="1" applyFont="1"/>
    <xf numFmtId="9" fontId="6" fillId="6" borderId="48" xfId="0" applyNumberFormat="1" applyFont="1" applyFill="1" applyBorder="1" applyProtection="1">
      <protection locked="0"/>
    </xf>
    <xf numFmtId="49" fontId="6" fillId="6" borderId="48" xfId="0" applyNumberFormat="1" applyFont="1" applyFill="1" applyBorder="1" applyAlignment="1" applyProtection="1">
      <alignment horizontal="left" wrapText="1"/>
      <protection locked="0"/>
    </xf>
    <xf numFmtId="44" fontId="5" fillId="3" borderId="12" xfId="5" applyFont="1" applyFill="1" applyBorder="1"/>
    <xf numFmtId="44" fontId="5" fillId="3" borderId="17" xfId="5" applyFont="1" applyFill="1" applyBorder="1"/>
    <xf numFmtId="44" fontId="5" fillId="3" borderId="12" xfId="5" applyFont="1" applyFill="1" applyBorder="1" applyAlignment="1">
      <alignment horizontal="right"/>
    </xf>
    <xf numFmtId="44" fontId="6" fillId="6" borderId="48" xfId="5" applyFont="1" applyFill="1" applyBorder="1" applyAlignment="1">
      <alignment horizontal="right"/>
    </xf>
    <xf numFmtId="44" fontId="5" fillId="0" borderId="12" xfId="5" applyFont="1" applyFill="1" applyBorder="1" applyAlignment="1" applyProtection="1">
      <alignment horizontal="right"/>
      <protection locked="0"/>
    </xf>
    <xf numFmtId="43" fontId="5" fillId="3" borderId="12" xfId="2" applyFont="1" applyFill="1" applyBorder="1"/>
    <xf numFmtId="44" fontId="0" fillId="0" borderId="0" xfId="0" applyNumberFormat="1"/>
    <xf numFmtId="0" fontId="4" fillId="0" borderId="0" xfId="0" applyFont="1"/>
    <xf numFmtId="0" fontId="4" fillId="2" borderId="0" xfId="0" applyFont="1" applyFill="1"/>
    <xf numFmtId="0" fontId="3" fillId="0" borderId="0" xfId="0" applyFont="1"/>
    <xf numFmtId="0" fontId="3" fillId="2" borderId="0" xfId="0" applyFont="1" applyFill="1"/>
    <xf numFmtId="0" fontId="5" fillId="2" borderId="0" xfId="0" applyFont="1" applyFill="1" applyAlignment="1">
      <alignment horizontal="left"/>
    </xf>
    <xf numFmtId="0" fontId="4" fillId="0" borderId="12" xfId="0" applyFont="1" applyBorder="1" applyAlignment="1">
      <alignment horizontal="left"/>
    </xf>
    <xf numFmtId="4" fontId="4" fillId="0" borderId="12" xfId="0" applyNumberFormat="1" applyFont="1" applyBorder="1" applyAlignment="1">
      <alignment horizontal="center"/>
    </xf>
    <xf numFmtId="164" fontId="4" fillId="0" borderId="12" xfId="0" applyNumberFormat="1" applyFont="1" applyBorder="1" applyAlignment="1">
      <alignment horizontal="center"/>
    </xf>
    <xf numFmtId="164" fontId="4" fillId="3" borderId="12" xfId="0" applyNumberFormat="1" applyFont="1" applyFill="1" applyBorder="1" applyAlignment="1">
      <alignment horizontal="center"/>
    </xf>
    <xf numFmtId="9" fontId="24" fillId="0" borderId="40" xfId="0" applyNumberFormat="1" applyFont="1" applyBorder="1" applyAlignment="1">
      <alignment horizontal="center"/>
    </xf>
    <xf numFmtId="0" fontId="0" fillId="0" borderId="40" xfId="0" applyBorder="1"/>
    <xf numFmtId="0" fontId="21" fillId="0" borderId="40" xfId="0" applyFont="1" applyBorder="1"/>
    <xf numFmtId="0" fontId="0" fillId="3" borderId="40" xfId="0" applyFill="1" applyBorder="1"/>
    <xf numFmtId="9" fontId="21" fillId="0" borderId="45" xfId="0" applyNumberFormat="1" applyFont="1" applyBorder="1" applyAlignment="1">
      <alignment horizontal="left"/>
    </xf>
    <xf numFmtId="0" fontId="0" fillId="0" borderId="45" xfId="0" applyBorder="1"/>
    <xf numFmtId="0" fontId="21" fillId="0" borderId="45" xfId="0" applyFont="1" applyBorder="1"/>
    <xf numFmtId="165" fontId="0" fillId="0" borderId="45" xfId="0" applyNumberFormat="1" applyBorder="1"/>
    <xf numFmtId="165" fontId="0" fillId="3" borderId="44" xfId="0" applyNumberFormat="1" applyFill="1" applyBorder="1"/>
    <xf numFmtId="0" fontId="21" fillId="0" borderId="12" xfId="0" applyFont="1" applyBorder="1"/>
    <xf numFmtId="0" fontId="0" fillId="0" borderId="12" xfId="0" applyBorder="1"/>
    <xf numFmtId="165" fontId="0" fillId="0" borderId="12" xfId="0" applyNumberFormat="1" applyBorder="1"/>
    <xf numFmtId="165" fontId="0" fillId="3" borderId="42" xfId="0" applyNumberFormat="1" applyFill="1" applyBorder="1"/>
    <xf numFmtId="165" fontId="0" fillId="0" borderId="40" xfId="0" applyNumberFormat="1" applyBorder="1"/>
    <xf numFmtId="165" fontId="0" fillId="3" borderId="39" xfId="0" applyNumberFormat="1" applyFill="1" applyBorder="1"/>
    <xf numFmtId="0" fontId="22" fillId="0" borderId="37" xfId="0" applyFont="1" applyBorder="1"/>
    <xf numFmtId="0" fontId="0" fillId="0" borderId="36" xfId="0" applyBorder="1"/>
    <xf numFmtId="0" fontId="21" fillId="0" borderId="37" xfId="0" applyFont="1" applyBorder="1"/>
    <xf numFmtId="165" fontId="0" fillId="0" borderId="37" xfId="0" applyNumberFormat="1" applyBorder="1"/>
    <xf numFmtId="165" fontId="0" fillId="3" borderId="35" xfId="0" applyNumberFormat="1" applyFill="1" applyBorder="1"/>
    <xf numFmtId="9" fontId="21" fillId="0" borderId="12" xfId="0" applyNumberFormat="1" applyFont="1" applyBorder="1" applyAlignment="1">
      <alignment horizontal="left" wrapText="1"/>
    </xf>
    <xf numFmtId="0" fontId="0" fillId="0" borderId="37" xfId="0" applyBorder="1"/>
    <xf numFmtId="0" fontId="22" fillId="0" borderId="36" xfId="0" applyFont="1" applyBorder="1"/>
    <xf numFmtId="0" fontId="21" fillId="0" borderId="36" xfId="0" applyFont="1" applyBorder="1"/>
    <xf numFmtId="0" fontId="0" fillId="0" borderId="47" xfId="0" applyBorder="1"/>
    <xf numFmtId="0" fontId="21" fillId="0" borderId="47" xfId="0" applyFont="1" applyBorder="1"/>
    <xf numFmtId="165" fontId="0" fillId="0" borderId="47" xfId="0" applyNumberFormat="1" applyBorder="1"/>
    <xf numFmtId="165" fontId="0" fillId="3" borderId="32" xfId="0" applyNumberFormat="1" applyFill="1" applyBorder="1"/>
    <xf numFmtId="0" fontId="21" fillId="8" borderId="45" xfId="0" applyFont="1" applyFill="1" applyBorder="1"/>
    <xf numFmtId="0" fontId="0" fillId="8" borderId="45" xfId="0" applyFill="1" applyBorder="1"/>
    <xf numFmtId="0" fontId="21" fillId="8" borderId="12" xfId="0" applyFont="1" applyFill="1" applyBorder="1"/>
    <xf numFmtId="0" fontId="0" fillId="8" borderId="47" xfId="0" applyFill="1" applyBorder="1"/>
    <xf numFmtId="0" fontId="21" fillId="8" borderId="47" xfId="0" applyFont="1" applyFill="1" applyBorder="1"/>
    <xf numFmtId="0" fontId="0" fillId="8" borderId="37" xfId="0" applyFill="1" applyBorder="1"/>
    <xf numFmtId="0" fontId="21" fillId="8" borderId="37" xfId="0" applyFont="1" applyFill="1" applyBorder="1"/>
    <xf numFmtId="0" fontId="21" fillId="8" borderId="40" xfId="0" applyFont="1" applyFill="1" applyBorder="1"/>
    <xf numFmtId="0" fontId="0" fillId="8" borderId="40" xfId="0" applyFill="1" applyBorder="1"/>
    <xf numFmtId="0" fontId="22" fillId="8" borderId="37" xfId="0" applyFont="1" applyFill="1" applyBorder="1"/>
    <xf numFmtId="0" fontId="21" fillId="8" borderId="34" xfId="0" applyFont="1" applyFill="1" applyBorder="1"/>
    <xf numFmtId="0" fontId="0" fillId="8" borderId="34" xfId="0" applyFill="1" applyBorder="1"/>
    <xf numFmtId="165" fontId="0" fillId="0" borderId="34" xfId="0" applyNumberFormat="1" applyBorder="1"/>
    <xf numFmtId="165" fontId="0" fillId="3" borderId="43" xfId="0" applyNumberFormat="1" applyFill="1" applyBorder="1"/>
    <xf numFmtId="166" fontId="5" fillId="8" borderId="45" xfId="2" applyNumberFormat="1" applyFont="1" applyFill="1" applyBorder="1" applyAlignment="1" applyProtection="1">
      <alignment horizontal="center"/>
    </xf>
    <xf numFmtId="49" fontId="21" fillId="0" borderId="45" xfId="0" applyNumberFormat="1" applyFont="1" applyBorder="1"/>
    <xf numFmtId="9" fontId="18" fillId="0" borderId="45" xfId="0" applyNumberFormat="1" applyFont="1" applyBorder="1" applyAlignment="1">
      <alignment wrapText="1"/>
    </xf>
    <xf numFmtId="9" fontId="21" fillId="0" borderId="34" xfId="0" applyNumberFormat="1" applyFont="1" applyBorder="1" applyAlignment="1">
      <alignment horizontal="left"/>
    </xf>
    <xf numFmtId="166" fontId="5" fillId="8" borderId="34" xfId="2" applyNumberFormat="1" applyFont="1" applyFill="1" applyBorder="1" applyAlignment="1" applyProtection="1">
      <alignment horizontal="center"/>
    </xf>
    <xf numFmtId="49" fontId="21" fillId="0" borderId="34" xfId="0" applyNumberFormat="1" applyFont="1" applyBorder="1"/>
    <xf numFmtId="9" fontId="18" fillId="0" borderId="34" xfId="0" applyNumberFormat="1" applyFont="1" applyBorder="1" applyAlignment="1">
      <alignment wrapText="1"/>
    </xf>
    <xf numFmtId="9" fontId="21" fillId="0" borderId="12" xfId="0" applyNumberFormat="1" applyFont="1" applyBorder="1" applyAlignment="1">
      <alignment horizontal="left"/>
    </xf>
    <xf numFmtId="166" fontId="5" fillId="8" borderId="12" xfId="2" applyNumberFormat="1" applyFont="1" applyFill="1" applyBorder="1" applyAlignment="1" applyProtection="1">
      <alignment horizontal="center"/>
    </xf>
    <xf numFmtId="49" fontId="21" fillId="0" borderId="12" xfId="0" applyNumberFormat="1" applyFont="1" applyBorder="1"/>
    <xf numFmtId="9" fontId="18" fillId="0" borderId="12" xfId="0" applyNumberFormat="1" applyFont="1" applyBorder="1" applyAlignment="1">
      <alignment wrapText="1"/>
    </xf>
    <xf numFmtId="166" fontId="5" fillId="8" borderId="40" xfId="2" applyNumberFormat="1" applyFont="1" applyFill="1" applyBorder="1" applyAlignment="1" applyProtection="1">
      <alignment horizontal="center"/>
    </xf>
    <xf numFmtId="49" fontId="21" fillId="0" borderId="40" xfId="0" applyNumberFormat="1" applyFont="1" applyBorder="1"/>
    <xf numFmtId="166" fontId="5" fillId="8" borderId="37" xfId="2" applyNumberFormat="1" applyFont="1" applyFill="1" applyBorder="1" applyAlignment="1" applyProtection="1">
      <alignment horizontal="center"/>
    </xf>
    <xf numFmtId="49" fontId="21" fillId="0" borderId="37" xfId="0" applyNumberFormat="1" applyFont="1" applyBorder="1" applyAlignment="1">
      <alignment horizontal="center"/>
    </xf>
    <xf numFmtId="9" fontId="18" fillId="0" borderId="36" xfId="0" applyNumberFormat="1" applyFont="1" applyBorder="1" applyAlignment="1">
      <alignment wrapText="1"/>
    </xf>
    <xf numFmtId="4" fontId="3" fillId="2" borderId="0" xfId="0" applyNumberFormat="1" applyFont="1" applyFill="1"/>
    <xf numFmtId="164" fontId="3" fillId="2" borderId="0" xfId="0" applyNumberFormat="1" applyFont="1" applyFill="1"/>
    <xf numFmtId="165" fontId="1" fillId="3" borderId="34" xfId="0" applyNumberFormat="1" applyFont="1" applyFill="1" applyBorder="1"/>
    <xf numFmtId="0" fontId="0" fillId="2" borderId="0" xfId="0" applyFill="1"/>
    <xf numFmtId="0" fontId="2" fillId="2" borderId="1" xfId="0" applyFont="1" applyFill="1" applyBorder="1"/>
    <xf numFmtId="0" fontId="3" fillId="2" borderId="2" xfId="0" applyFont="1" applyFill="1" applyBorder="1"/>
    <xf numFmtId="4" fontId="3" fillId="2" borderId="2" xfId="0" applyNumberFormat="1" applyFont="1" applyFill="1" applyBorder="1"/>
    <xf numFmtId="164" fontId="3" fillId="2" borderId="2" xfId="0" applyNumberFormat="1" applyFont="1" applyFill="1" applyBorder="1"/>
    <xf numFmtId="0" fontId="3" fillId="2" borderId="3" xfId="0" applyFont="1" applyFill="1" applyBorder="1"/>
    <xf numFmtId="0" fontId="2" fillId="2" borderId="4" xfId="0" applyFont="1" applyFill="1" applyBorder="1"/>
    <xf numFmtId="0" fontId="3" fillId="2" borderId="5" xfId="0" applyFont="1" applyFill="1" applyBorder="1"/>
    <xf numFmtId="0" fontId="4" fillId="2" borderId="4" xfId="0" applyFont="1" applyFill="1" applyBorder="1"/>
    <xf numFmtId="0" fontId="3" fillId="2" borderId="4" xfId="0" applyFont="1" applyFill="1" applyBorder="1"/>
    <xf numFmtId="0" fontId="3" fillId="2" borderId="9" xfId="0" applyFont="1" applyFill="1" applyBorder="1"/>
    <xf numFmtId="0" fontId="3" fillId="2" borderId="10" xfId="0" applyFont="1" applyFill="1" applyBorder="1"/>
    <xf numFmtId="4" fontId="3" fillId="2" borderId="10" xfId="0" applyNumberFormat="1" applyFont="1" applyFill="1" applyBorder="1"/>
    <xf numFmtId="164" fontId="3" fillId="2" borderId="10" xfId="0" applyNumberFormat="1" applyFont="1" applyFill="1" applyBorder="1"/>
    <xf numFmtId="0" fontId="3" fillId="2" borderId="11" xfId="0" applyFont="1" applyFill="1" applyBorder="1"/>
    <xf numFmtId="0" fontId="5" fillId="2" borderId="0" xfId="0" applyFont="1" applyFill="1"/>
    <xf numFmtId="4" fontId="5" fillId="2" borderId="0" xfId="0" applyNumberFormat="1" applyFont="1" applyFill="1"/>
    <xf numFmtId="49" fontId="5" fillId="2" borderId="0" xfId="0" quotePrefix="1" applyNumberFormat="1" applyFont="1" applyFill="1" applyAlignment="1">
      <alignment horizontal="right"/>
    </xf>
    <xf numFmtId="44" fontId="5" fillId="3" borderId="12" xfId="5" applyFont="1" applyFill="1" applyBorder="1" applyProtection="1"/>
    <xf numFmtId="0" fontId="5" fillId="2" borderId="13" xfId="0" applyFont="1" applyFill="1" applyBorder="1"/>
    <xf numFmtId="4" fontId="5" fillId="2" borderId="13" xfId="0" applyNumberFormat="1" applyFont="1" applyFill="1" applyBorder="1"/>
    <xf numFmtId="49" fontId="5" fillId="2" borderId="13" xfId="0" applyNumberFormat="1" applyFont="1" applyFill="1" applyBorder="1" applyAlignment="1">
      <alignment horizontal="right"/>
    </xf>
    <xf numFmtId="165" fontId="5" fillId="2" borderId="13" xfId="0" applyNumberFormat="1" applyFont="1" applyFill="1" applyBorder="1"/>
    <xf numFmtId="49" fontId="5" fillId="2" borderId="0" xfId="0" applyNumberFormat="1" applyFont="1" applyFill="1" applyAlignment="1">
      <alignment horizontal="right"/>
    </xf>
    <xf numFmtId="165" fontId="5" fillId="2" borderId="0" xfId="0" applyNumberFormat="1" applyFont="1" applyFill="1"/>
    <xf numFmtId="44" fontId="5" fillId="3" borderId="17" xfId="5" applyFont="1" applyFill="1" applyBorder="1" applyProtection="1"/>
    <xf numFmtId="0" fontId="3" fillId="2" borderId="29" xfId="0" applyFont="1" applyFill="1" applyBorder="1"/>
    <xf numFmtId="165" fontId="5" fillId="2" borderId="30" xfId="0" applyNumberFormat="1" applyFont="1" applyFill="1" applyBorder="1"/>
    <xf numFmtId="0" fontId="3" fillId="2" borderId="14" xfId="0" applyFont="1" applyFill="1" applyBorder="1"/>
    <xf numFmtId="0" fontId="3" fillId="2" borderId="16" xfId="0" applyFont="1" applyFill="1" applyBorder="1"/>
    <xf numFmtId="0" fontId="3" fillId="2" borderId="1" xfId="0" applyFont="1" applyFill="1" applyBorder="1"/>
    <xf numFmtId="49" fontId="5" fillId="2" borderId="0" xfId="0" applyNumberFormat="1" applyFont="1" applyFill="1" applyAlignment="1">
      <alignment horizontal="left" vertical="center" wrapText="1"/>
    </xf>
    <xf numFmtId="49" fontId="5" fillId="2" borderId="0" xfId="0" applyNumberFormat="1" applyFont="1" applyFill="1" applyAlignment="1">
      <alignment horizontal="left" wrapText="1"/>
    </xf>
    <xf numFmtId="0" fontId="9" fillId="2" borderId="0" xfId="0" applyFont="1" applyFill="1" applyAlignment="1">
      <alignment wrapText="1"/>
    </xf>
    <xf numFmtId="0" fontId="9" fillId="2" borderId="0" xfId="0" applyFont="1" applyFill="1" applyAlignment="1">
      <alignment horizontal="center" wrapText="1"/>
    </xf>
    <xf numFmtId="43" fontId="5" fillId="3" borderId="12" xfId="2" applyFont="1" applyFill="1" applyBorder="1" applyAlignment="1" applyProtection="1"/>
    <xf numFmtId="0" fontId="3" fillId="2" borderId="18" xfId="0" applyFont="1" applyFill="1" applyBorder="1"/>
    <xf numFmtId="0" fontId="5" fillId="2" borderId="19" xfId="0" applyFont="1" applyFill="1" applyBorder="1"/>
    <xf numFmtId="4" fontId="3" fillId="2" borderId="19" xfId="0" applyNumberFormat="1" applyFont="1" applyFill="1" applyBorder="1"/>
    <xf numFmtId="49" fontId="5" fillId="2" borderId="19" xfId="0" applyNumberFormat="1" applyFont="1" applyFill="1" applyBorder="1" applyAlignment="1">
      <alignment horizontal="right"/>
    </xf>
    <xf numFmtId="164" fontId="3" fillId="2" borderId="19" xfId="0" applyNumberFormat="1" applyFont="1" applyFill="1" applyBorder="1"/>
    <xf numFmtId="0" fontId="3" fillId="2" borderId="20" xfId="0" applyFont="1" applyFill="1" applyBorder="1"/>
    <xf numFmtId="0" fontId="7" fillId="2" borderId="0" xfId="0" applyFont="1" applyFill="1" applyAlignment="1">
      <alignment horizontal="center" vertical="center" wrapText="1"/>
    </xf>
    <xf numFmtId="0" fontId="7" fillId="2" borderId="0" xfId="0" applyFont="1" applyFill="1" applyAlignment="1">
      <alignment horizontal="center"/>
    </xf>
    <xf numFmtId="0" fontId="7" fillId="2" borderId="5" xfId="0" applyFont="1" applyFill="1" applyBorder="1"/>
    <xf numFmtId="0" fontId="5" fillId="2" borderId="4" xfId="0" applyFont="1" applyFill="1" applyBorder="1"/>
    <xf numFmtId="44" fontId="20" fillId="2" borderId="0" xfId="5" applyFont="1" applyFill="1" applyBorder="1" applyProtection="1"/>
    <xf numFmtId="0" fontId="5" fillId="2" borderId="5" xfId="0" applyFont="1" applyFill="1" applyBorder="1"/>
    <xf numFmtId="44" fontId="20" fillId="3" borderId="12" xfId="5" applyFont="1" applyFill="1" applyBorder="1" applyProtection="1"/>
    <xf numFmtId="0" fontId="10" fillId="2" borderId="0" xfId="0" applyFont="1" applyFill="1" applyAlignment="1">
      <alignment horizontal="center"/>
    </xf>
    <xf numFmtId="0" fontId="10" fillId="2" borderId="23" xfId="0" applyFont="1" applyFill="1" applyBorder="1" applyAlignment="1">
      <alignment horizontal="center"/>
    </xf>
    <xf numFmtId="0" fontId="15" fillId="2" borderId="0" xfId="1" applyFont="1" applyFill="1" applyBorder="1" applyAlignment="1" applyProtection="1">
      <alignment horizontal="left" wrapText="1"/>
    </xf>
    <xf numFmtId="0" fontId="4" fillId="0" borderId="24" xfId="0" applyFont="1" applyBorder="1" applyAlignment="1">
      <alignment horizontal="left"/>
    </xf>
    <xf numFmtId="4" fontId="4" fillId="0" borderId="25" xfId="0" applyNumberFormat="1" applyFont="1" applyBorder="1" applyAlignment="1">
      <alignment horizontal="center"/>
    </xf>
    <xf numFmtId="164" fontId="4" fillId="0" borderId="25" xfId="0" applyNumberFormat="1" applyFont="1" applyBorder="1" applyAlignment="1">
      <alignment horizontal="center"/>
    </xf>
    <xf numFmtId="164" fontId="4" fillId="3" borderId="26" xfId="0" applyNumberFormat="1" applyFont="1" applyFill="1" applyBorder="1" applyAlignment="1">
      <alignment horizontal="center"/>
    </xf>
    <xf numFmtId="44" fontId="3" fillId="3" borderId="28" xfId="5" applyFont="1" applyFill="1" applyBorder="1" applyProtection="1"/>
    <xf numFmtId="9" fontId="5" fillId="2" borderId="0" xfId="0" applyNumberFormat="1" applyFont="1" applyFill="1" applyAlignment="1">
      <alignment horizontal="left"/>
    </xf>
    <xf numFmtId="166" fontId="5" fillId="2" borderId="0" xfId="2" applyNumberFormat="1" applyFont="1" applyFill="1" applyBorder="1" applyAlignment="1" applyProtection="1">
      <alignment horizontal="right"/>
    </xf>
    <xf numFmtId="49" fontId="5" fillId="2" borderId="0" xfId="0" applyNumberFormat="1" applyFont="1" applyFill="1" applyAlignment="1">
      <alignment horizontal="center"/>
    </xf>
    <xf numFmtId="165" fontId="5" fillId="2" borderId="0" xfId="0" applyNumberFormat="1" applyFont="1" applyFill="1" applyAlignment="1">
      <alignment horizontal="right"/>
    </xf>
    <xf numFmtId="165" fontId="3" fillId="2" borderId="0" xfId="0" applyNumberFormat="1" applyFont="1" applyFill="1"/>
    <xf numFmtId="0" fontId="14" fillId="2" borderId="0" xfId="1" applyFill="1" applyProtection="1"/>
    <xf numFmtId="164" fontId="4" fillId="2" borderId="0" xfId="0" applyNumberFormat="1" applyFont="1" applyFill="1" applyAlignment="1">
      <alignment horizontal="right"/>
    </xf>
    <xf numFmtId="44" fontId="3" fillId="3" borderId="17" xfId="5" applyFont="1" applyFill="1" applyBorder="1" applyProtection="1"/>
    <xf numFmtId="49" fontId="27" fillId="2" borderId="0" xfId="0" quotePrefix="1" applyNumberFormat="1" applyFont="1" applyFill="1" applyAlignment="1">
      <alignment horizontal="right"/>
    </xf>
    <xf numFmtId="0" fontId="5" fillId="3" borderId="12" xfId="5" applyNumberFormat="1" applyFont="1" applyFill="1" applyBorder="1" applyProtection="1"/>
    <xf numFmtId="0" fontId="6" fillId="2" borderId="0" xfId="5" applyNumberFormat="1" applyFont="1" applyFill="1" applyBorder="1" applyProtection="1"/>
    <xf numFmtId="9" fontId="5" fillId="2" borderId="0" xfId="3" applyFont="1" applyFill="1" applyBorder="1" applyProtection="1"/>
    <xf numFmtId="9" fontId="5" fillId="3" borderId="12" xfId="3" applyFont="1" applyFill="1" applyBorder="1" applyProtection="1"/>
    <xf numFmtId="0" fontId="28" fillId="2" borderId="0" xfId="5" applyNumberFormat="1" applyFont="1" applyFill="1" applyBorder="1" applyProtection="1"/>
    <xf numFmtId="0" fontId="0" fillId="5" borderId="5" xfId="0" applyFill="1" applyBorder="1" applyAlignment="1">
      <alignment wrapText="1"/>
    </xf>
    <xf numFmtId="0" fontId="0" fillId="5" borderId="0" xfId="0" applyFill="1" applyAlignment="1">
      <alignment horizontal="center" vertical="center" wrapText="1"/>
    </xf>
    <xf numFmtId="0" fontId="0" fillId="0" borderId="0" xfId="0" applyAlignment="1">
      <alignment wrapText="1"/>
    </xf>
    <xf numFmtId="49" fontId="20" fillId="2" borderId="0" xfId="0" quotePrefix="1" applyNumberFormat="1" applyFont="1" applyFill="1" applyAlignment="1">
      <alignment horizontal="right"/>
    </xf>
    <xf numFmtId="0" fontId="0" fillId="5" borderId="0" xfId="0" applyFill="1" applyAlignment="1">
      <alignment horizontal="center" vertical="center" wrapText="1"/>
    </xf>
    <xf numFmtId="0" fontId="0" fillId="5" borderId="0" xfId="0" applyFill="1" applyAlignment="1">
      <alignment horizontal="left" vertical="top" wrapText="1"/>
    </xf>
    <xf numFmtId="0" fontId="8" fillId="4" borderId="0" xfId="0" applyFont="1" applyFill="1" applyAlignment="1">
      <alignment horizontal="center"/>
    </xf>
    <xf numFmtId="0" fontId="10" fillId="4" borderId="6" xfId="0" applyFont="1" applyFill="1" applyBorder="1" applyAlignment="1">
      <alignment horizontal="center" vertical="top" wrapText="1"/>
    </xf>
    <xf numFmtId="0" fontId="10" fillId="4"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2" borderId="21" xfId="0" applyFont="1" applyFill="1" applyBorder="1" applyAlignment="1">
      <alignment horizontal="center" wrapText="1"/>
    </xf>
    <xf numFmtId="0" fontId="10" fillId="2" borderId="10" xfId="0" applyFont="1" applyFill="1" applyBorder="1" applyAlignment="1">
      <alignment horizontal="center" wrapText="1"/>
    </xf>
    <xf numFmtId="0" fontId="10" fillId="2" borderId="22" xfId="0" applyFont="1" applyFill="1" applyBorder="1" applyAlignment="1">
      <alignment horizontal="center" wrapText="1"/>
    </xf>
    <xf numFmtId="0" fontId="6" fillId="4" borderId="0" xfId="0" applyFont="1" applyFill="1" applyAlignment="1">
      <alignment horizontal="center"/>
    </xf>
    <xf numFmtId="0" fontId="13" fillId="4" borderId="0" xfId="0" applyFont="1" applyFill="1" applyAlignment="1">
      <alignment horizontal="center"/>
    </xf>
    <xf numFmtId="0" fontId="3" fillId="6" borderId="14" xfId="0" applyFont="1" applyFill="1" applyBorder="1" applyProtection="1">
      <protection locked="0"/>
    </xf>
    <xf numFmtId="0" fontId="3" fillId="6" borderId="15" xfId="0" applyFont="1" applyFill="1" applyBorder="1" applyProtection="1">
      <protection locked="0"/>
    </xf>
    <xf numFmtId="0" fontId="3" fillId="6" borderId="16" xfId="0" applyFont="1" applyFill="1" applyBorder="1" applyProtection="1">
      <protection locked="0"/>
    </xf>
    <xf numFmtId="49" fontId="5" fillId="2" borderId="0" xfId="0" applyNumberFormat="1" applyFont="1" applyFill="1" applyAlignment="1">
      <alignment horizontal="left" vertical="center" wrapText="1"/>
    </xf>
    <xf numFmtId="0" fontId="5" fillId="2" borderId="0" xfId="0" applyFont="1" applyFill="1" applyAlignment="1">
      <alignment horizontal="left" wrapText="1"/>
    </xf>
    <xf numFmtId="0" fontId="6" fillId="2" borderId="15" xfId="0" applyFont="1" applyFill="1" applyBorder="1" applyAlignment="1">
      <alignment horizontal="justify" vertical="center" wrapText="1"/>
    </xf>
    <xf numFmtId="0" fontId="9" fillId="2" borderId="0" xfId="0" applyFont="1" applyFill="1" applyAlignment="1">
      <alignment horizontal="right" wrapText="1"/>
    </xf>
    <xf numFmtId="0" fontId="4" fillId="2" borderId="0" xfId="0" applyFont="1" applyFill="1"/>
    <xf numFmtId="0" fontId="16" fillId="2" borderId="0" xfId="1" applyFont="1" applyFill="1" applyBorder="1" applyAlignment="1" applyProtection="1">
      <alignment horizontal="left" wrapText="1"/>
    </xf>
    <xf numFmtId="0" fontId="23" fillId="9" borderId="46" xfId="0" applyFont="1" applyFill="1" applyBorder="1" applyAlignment="1">
      <alignment horizontal="center" vertical="center" textRotation="90" wrapText="1"/>
    </xf>
    <xf numFmtId="0" fontId="23" fillId="9" borderId="41" xfId="0" applyFont="1" applyFill="1" applyBorder="1" applyAlignment="1">
      <alignment horizontal="center" vertical="center" textRotation="90" wrapText="1"/>
    </xf>
    <xf numFmtId="0" fontId="23" fillId="9" borderId="38" xfId="0" applyFont="1" applyFill="1" applyBorder="1" applyAlignment="1">
      <alignment horizontal="center" vertical="center" textRotation="90" wrapText="1"/>
    </xf>
    <xf numFmtId="0" fontId="5" fillId="6" borderId="48" xfId="5" applyNumberFormat="1" applyFont="1" applyFill="1" applyBorder="1" applyProtection="1">
      <protection locked="0"/>
    </xf>
    <xf numFmtId="164" fontId="29" fillId="6" borderId="48" xfId="0" applyNumberFormat="1" applyFont="1" applyFill="1" applyBorder="1" applyProtection="1">
      <protection locked="0"/>
    </xf>
  </cellXfs>
  <cellStyles count="6">
    <cellStyle name="Comma" xfId="2" builtinId="3"/>
    <cellStyle name="Currency" xfId="5" builtinId="4"/>
    <cellStyle name="Hyperlink" xfId="1" builtinId="8"/>
    <cellStyle name="Input" xfId="4" builtinId="20" customBuiltin="1"/>
    <cellStyle name="Normal" xfId="0" builtinId="0"/>
    <cellStyle name="Percent" xfId="3" builtinId="5"/>
  </cellStyles>
  <dxfs count="1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FF"/>
      <color rgb="FFFF6600"/>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944880</xdr:colOff>
      <xdr:row>30</xdr:row>
      <xdr:rowOff>121920</xdr:rowOff>
    </xdr:from>
    <xdr:to>
      <xdr:col>0</xdr:col>
      <xdr:colOff>1203960</xdr:colOff>
      <xdr:row>30</xdr:row>
      <xdr:rowOff>121920</xdr:rowOff>
    </xdr:to>
    <xdr:cxnSp macro="">
      <xdr:nvCxnSpPr>
        <xdr:cNvPr id="2" name="Straight Arrow Connector 1">
          <a:extLst>
            <a:ext uri="{FF2B5EF4-FFF2-40B4-BE49-F238E27FC236}">
              <a16:creationId xmlns:a16="http://schemas.microsoft.com/office/drawing/2014/main" id="{E9737B6C-663E-48C3-9910-D1600AD72621}"/>
            </a:ext>
          </a:extLst>
        </xdr:cNvPr>
        <xdr:cNvCxnSpPr/>
      </xdr:nvCxnSpPr>
      <xdr:spPr>
        <a:xfrm>
          <a:off x="609600" y="560832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944880</xdr:colOff>
      <xdr:row>27</xdr:row>
      <xdr:rowOff>144780</xdr:rowOff>
    </xdr:from>
    <xdr:to>
      <xdr:col>0</xdr:col>
      <xdr:colOff>1203960</xdr:colOff>
      <xdr:row>27</xdr:row>
      <xdr:rowOff>144780</xdr:rowOff>
    </xdr:to>
    <xdr:cxnSp macro="">
      <xdr:nvCxnSpPr>
        <xdr:cNvPr id="3" name="Straight Arrow Connector 2">
          <a:extLst>
            <a:ext uri="{FF2B5EF4-FFF2-40B4-BE49-F238E27FC236}">
              <a16:creationId xmlns:a16="http://schemas.microsoft.com/office/drawing/2014/main" id="{3AAD1425-6A24-4996-B73D-3F673618950F}"/>
            </a:ext>
          </a:extLst>
        </xdr:cNvPr>
        <xdr:cNvCxnSpPr/>
      </xdr:nvCxnSpPr>
      <xdr:spPr>
        <a:xfrm>
          <a:off x="609600" y="508254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937260</xdr:colOff>
      <xdr:row>23</xdr:row>
      <xdr:rowOff>15240</xdr:rowOff>
    </xdr:from>
    <xdr:to>
      <xdr:col>0</xdr:col>
      <xdr:colOff>1196340</xdr:colOff>
      <xdr:row>23</xdr:row>
      <xdr:rowOff>22860</xdr:rowOff>
    </xdr:to>
    <xdr:cxnSp macro="">
      <xdr:nvCxnSpPr>
        <xdr:cNvPr id="4" name="Straight Arrow Connector 3">
          <a:extLst>
            <a:ext uri="{FF2B5EF4-FFF2-40B4-BE49-F238E27FC236}">
              <a16:creationId xmlns:a16="http://schemas.microsoft.com/office/drawing/2014/main" id="{DF4455D8-7708-481A-A498-E118FD79E079}"/>
            </a:ext>
          </a:extLst>
        </xdr:cNvPr>
        <xdr:cNvCxnSpPr/>
      </xdr:nvCxnSpPr>
      <xdr:spPr>
        <a:xfrm>
          <a:off x="609600" y="422148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14</xdr:row>
      <xdr:rowOff>106680</xdr:rowOff>
    </xdr:from>
    <xdr:to>
      <xdr:col>0</xdr:col>
      <xdr:colOff>1181100</xdr:colOff>
      <xdr:row>14</xdr:row>
      <xdr:rowOff>114300</xdr:rowOff>
    </xdr:to>
    <xdr:cxnSp macro="">
      <xdr:nvCxnSpPr>
        <xdr:cNvPr id="5" name="Straight Arrow Connector 4">
          <a:extLst>
            <a:ext uri="{FF2B5EF4-FFF2-40B4-BE49-F238E27FC236}">
              <a16:creationId xmlns:a16="http://schemas.microsoft.com/office/drawing/2014/main" id="{91697057-E6AC-41DF-9106-2AF220C469EB}"/>
            </a:ext>
          </a:extLst>
        </xdr:cNvPr>
        <xdr:cNvCxnSpPr/>
      </xdr:nvCxnSpPr>
      <xdr:spPr>
        <a:xfrm>
          <a:off x="609600" y="266700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42</xdr:row>
      <xdr:rowOff>266700</xdr:rowOff>
    </xdr:from>
    <xdr:to>
      <xdr:col>0</xdr:col>
      <xdr:colOff>1181100</xdr:colOff>
      <xdr:row>42</xdr:row>
      <xdr:rowOff>274320</xdr:rowOff>
    </xdr:to>
    <xdr:cxnSp macro="">
      <xdr:nvCxnSpPr>
        <xdr:cNvPr id="6" name="Straight Arrow Connector 5">
          <a:extLst>
            <a:ext uri="{FF2B5EF4-FFF2-40B4-BE49-F238E27FC236}">
              <a16:creationId xmlns:a16="http://schemas.microsoft.com/office/drawing/2014/main" id="{1033AE6E-580F-44E8-A583-00CC69F0058C}"/>
            </a:ext>
          </a:extLst>
        </xdr:cNvPr>
        <xdr:cNvCxnSpPr/>
      </xdr:nvCxnSpPr>
      <xdr:spPr>
        <a:xfrm>
          <a:off x="609600" y="786384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7</xdr:row>
      <xdr:rowOff>7620</xdr:rowOff>
    </xdr:from>
    <xdr:to>
      <xdr:col>0</xdr:col>
      <xdr:colOff>1181100</xdr:colOff>
      <xdr:row>7</xdr:row>
      <xdr:rowOff>15240</xdr:rowOff>
    </xdr:to>
    <xdr:cxnSp macro="">
      <xdr:nvCxnSpPr>
        <xdr:cNvPr id="7" name="Straight Arrow Connector 6">
          <a:extLst>
            <a:ext uri="{FF2B5EF4-FFF2-40B4-BE49-F238E27FC236}">
              <a16:creationId xmlns:a16="http://schemas.microsoft.com/office/drawing/2014/main" id="{9498C322-436B-4395-BF5E-4B03C98246D8}"/>
            </a:ext>
          </a:extLst>
        </xdr:cNvPr>
        <xdr:cNvCxnSpPr/>
      </xdr:nvCxnSpPr>
      <xdr:spPr>
        <a:xfrm>
          <a:off x="609600" y="128778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944880</xdr:colOff>
      <xdr:row>33</xdr:row>
      <xdr:rowOff>121920</xdr:rowOff>
    </xdr:from>
    <xdr:to>
      <xdr:col>0</xdr:col>
      <xdr:colOff>1203960</xdr:colOff>
      <xdr:row>33</xdr:row>
      <xdr:rowOff>121920</xdr:rowOff>
    </xdr:to>
    <xdr:cxnSp macro="">
      <xdr:nvCxnSpPr>
        <xdr:cNvPr id="8" name="Straight Arrow Connector 7">
          <a:extLst>
            <a:ext uri="{FF2B5EF4-FFF2-40B4-BE49-F238E27FC236}">
              <a16:creationId xmlns:a16="http://schemas.microsoft.com/office/drawing/2014/main" id="{BEDA43B0-410B-4AF0-B35E-919E1182A716}"/>
            </a:ext>
          </a:extLst>
        </xdr:cNvPr>
        <xdr:cNvCxnSpPr/>
      </xdr:nvCxnSpPr>
      <xdr:spPr>
        <a:xfrm>
          <a:off x="609600" y="615696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937260</xdr:colOff>
      <xdr:row>36</xdr:row>
      <xdr:rowOff>91440</xdr:rowOff>
    </xdr:from>
    <xdr:to>
      <xdr:col>0</xdr:col>
      <xdr:colOff>1196340</xdr:colOff>
      <xdr:row>36</xdr:row>
      <xdr:rowOff>91440</xdr:rowOff>
    </xdr:to>
    <xdr:cxnSp macro="">
      <xdr:nvCxnSpPr>
        <xdr:cNvPr id="9" name="Straight Arrow Connector 8">
          <a:extLst>
            <a:ext uri="{FF2B5EF4-FFF2-40B4-BE49-F238E27FC236}">
              <a16:creationId xmlns:a16="http://schemas.microsoft.com/office/drawing/2014/main" id="{B93B5EF8-1B48-49E6-AF68-64F54A16C898}"/>
            </a:ext>
          </a:extLst>
        </xdr:cNvPr>
        <xdr:cNvCxnSpPr/>
      </xdr:nvCxnSpPr>
      <xdr:spPr>
        <a:xfrm>
          <a:off x="609600" y="667512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TCOG.DST.TX.US\office$\Sustainable_Development\Bike%20&amp;%20Pedestrian\Funding\Transportation_Alternative_Program\FY20\Applications\Application%20Materials\Budget\TDCs%20Format%20Budget%20Summary_11.21.20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dget_Summary"/>
      <sheetName val="Construction"/>
      <sheetName val="Planning_Design"/>
      <sheetName val="Sheet3"/>
    </sheetNames>
    <sheetDataSet>
      <sheetData sheetId="0"/>
      <sheetData sheetId="1"/>
      <sheetData sheetId="2"/>
      <sheetData sheetId="3"/>
      <sheetData sheetId="4">
        <row r="4">
          <cell r="A4" t="str">
            <v>Yes</v>
          </cell>
        </row>
        <row r="5">
          <cell r="A5"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xdot.gov/business/letting-bids/average-low-bid-unit-price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txdot.gov/business/letting-bids/average-low-bid-unit-prices.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5"/>
  <sheetViews>
    <sheetView zoomScaleNormal="100" zoomScaleSheetLayoutView="100" workbookViewId="0">
      <selection activeCell="E7" sqref="E7"/>
    </sheetView>
  </sheetViews>
  <sheetFormatPr defaultRowHeight="15" x14ac:dyDescent="0.25"/>
  <cols>
    <col min="1" max="1" width="1.85546875" customWidth="1"/>
    <col min="2" max="2" width="12.7109375" customWidth="1"/>
    <col min="3" max="3" width="17.42578125" customWidth="1"/>
    <col min="4" max="4" width="14.42578125" customWidth="1"/>
    <col min="5" max="5" width="26.42578125" customWidth="1"/>
    <col min="6" max="6" width="49.42578125" customWidth="1"/>
    <col min="7" max="7" width="2.140625" customWidth="1"/>
  </cols>
  <sheetData>
    <row r="1" spans="1:7" x14ac:dyDescent="0.25">
      <c r="A1" s="16"/>
      <c r="B1" s="17" t="s">
        <v>15</v>
      </c>
      <c r="C1" s="18"/>
      <c r="D1" s="18"/>
      <c r="E1" s="19"/>
      <c r="F1" s="19"/>
      <c r="G1" s="20"/>
    </row>
    <row r="2" spans="1:7" ht="313.5" customHeight="1" x14ac:dyDescent="0.25">
      <c r="A2" s="21"/>
      <c r="B2" s="215" t="s">
        <v>142</v>
      </c>
      <c r="C2" s="215"/>
      <c r="D2" s="215"/>
      <c r="E2" s="215"/>
      <c r="F2" s="215"/>
      <c r="G2" s="22"/>
    </row>
    <row r="3" spans="1:7" ht="69.75" customHeight="1" x14ac:dyDescent="0.25">
      <c r="A3" s="21"/>
      <c r="B3" s="215" t="s">
        <v>138</v>
      </c>
      <c r="C3" s="215"/>
      <c r="D3" s="215"/>
      <c r="E3" s="215"/>
      <c r="F3" s="215"/>
      <c r="G3" s="22"/>
    </row>
    <row r="4" spans="1:7" ht="48" customHeight="1" x14ac:dyDescent="0.25">
      <c r="A4" s="21"/>
      <c r="B4" s="214" t="s">
        <v>143</v>
      </c>
      <c r="C4" s="214"/>
      <c r="D4" s="214"/>
      <c r="E4" s="214"/>
      <c r="F4" s="211" t="s">
        <v>115</v>
      </c>
      <c r="G4" s="210"/>
    </row>
    <row r="5" spans="1:7" ht="4.1500000000000004" customHeight="1" thickBot="1" x14ac:dyDescent="0.3">
      <c r="A5" s="23"/>
      <c r="B5" s="50"/>
      <c r="C5" s="50"/>
      <c r="D5" s="50"/>
      <c r="E5" s="50"/>
      <c r="F5" s="50"/>
      <c r="G5" s="24"/>
    </row>
  </sheetData>
  <sheetProtection algorithmName="SHA-512" hashValue="pcy8WB1wknzuB7mo6ujZTNlTBwb8Nk1kPWg1QtsWY2Z+kA28hNuu4twaEoNV+KvFQnEOQZMowQR9vnK3V24QUQ==" saltValue="CcGmRJl7qs4IDHiq2cuN/g==" spinCount="100000" sheet="1" objects="1" scenarios="1"/>
  <mergeCells count="3">
    <mergeCell ref="B4:E4"/>
    <mergeCell ref="B2:F2"/>
    <mergeCell ref="B3:F3"/>
  </mergeCell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98"/>
  <sheetViews>
    <sheetView tabSelected="1" zoomScaleNormal="100" workbookViewId="0">
      <selection activeCell="N12" sqref="N12"/>
    </sheetView>
  </sheetViews>
  <sheetFormatPr defaultRowHeight="15" x14ac:dyDescent="0.25"/>
  <cols>
    <col min="1" max="1" width="1.85546875" customWidth="1"/>
    <col min="2" max="2" width="7.28515625" customWidth="1"/>
    <col min="3" max="3" width="0.42578125" customWidth="1"/>
    <col min="4" max="4" width="16.28515625" customWidth="1"/>
    <col min="5" max="5" width="0.5703125" customWidth="1"/>
    <col min="6" max="6" width="15.42578125" customWidth="1"/>
    <col min="7" max="7" width="0.42578125" customWidth="1"/>
    <col min="8" max="8" width="15" customWidth="1"/>
    <col min="9" max="9" width="0.7109375" customWidth="1"/>
    <col min="10" max="10" width="42.42578125" customWidth="1"/>
    <col min="11" max="11" width="0.42578125" customWidth="1"/>
    <col min="12" max="12" width="12" customWidth="1"/>
    <col min="13" max="13" width="0.42578125" customWidth="1"/>
    <col min="14" max="14" width="22.28515625" customWidth="1"/>
    <col min="15" max="15" width="1.28515625" customWidth="1"/>
    <col min="16" max="16" width="9.140625" hidden="1" customWidth="1"/>
    <col min="17" max="17" width="5.5703125" style="32" hidden="1" customWidth="1"/>
    <col min="18" max="18" width="12.28515625" hidden="1" customWidth="1"/>
    <col min="19" max="19" width="11" bestFit="1" customWidth="1"/>
    <col min="21" max="21" width="12.7109375" bestFit="1" customWidth="1"/>
    <col min="22" max="23" width="12.42578125" bestFit="1" customWidth="1"/>
  </cols>
  <sheetData>
    <row r="1" spans="1:17" x14ac:dyDescent="0.25">
      <c r="A1" s="140" t="s">
        <v>111</v>
      </c>
      <c r="B1" s="141"/>
      <c r="C1" s="141"/>
      <c r="D1" s="142"/>
      <c r="E1" s="142"/>
      <c r="F1" s="142"/>
      <c r="G1" s="142"/>
      <c r="H1" s="143"/>
      <c r="I1" s="143"/>
      <c r="J1" s="143"/>
      <c r="K1" s="143"/>
      <c r="L1" s="143"/>
      <c r="M1" s="143"/>
      <c r="N1" s="143"/>
      <c r="O1" s="144"/>
    </row>
    <row r="2" spans="1:17" ht="2.4500000000000002" customHeight="1" x14ac:dyDescent="0.25">
      <c r="A2" s="145"/>
      <c r="B2" s="72"/>
      <c r="C2" s="72"/>
      <c r="D2" s="136"/>
      <c r="E2" s="136"/>
      <c r="F2" s="136"/>
      <c r="G2" s="136"/>
      <c r="H2" s="137"/>
      <c r="I2" s="137"/>
      <c r="J2" s="137"/>
      <c r="K2" s="137"/>
      <c r="L2" s="137"/>
      <c r="M2" s="137"/>
      <c r="N2" s="137"/>
      <c r="O2" s="146"/>
    </row>
    <row r="3" spans="1:17" ht="15.75" thickBot="1" x14ac:dyDescent="0.3">
      <c r="A3" s="147" t="s">
        <v>0</v>
      </c>
      <c r="B3" s="72"/>
      <c r="C3" s="72"/>
      <c r="D3" s="136"/>
      <c r="E3" s="136"/>
      <c r="F3" s="136"/>
      <c r="G3" s="136"/>
      <c r="H3" s="137"/>
      <c r="I3" s="137"/>
      <c r="J3" s="137"/>
      <c r="K3" s="137"/>
      <c r="L3" s="137"/>
      <c r="M3" s="137"/>
      <c r="N3" s="137"/>
      <c r="O3" s="146"/>
    </row>
    <row r="4" spans="1:17" ht="15.75" thickBot="1" x14ac:dyDescent="0.3">
      <c r="A4" s="147"/>
      <c r="B4" s="225"/>
      <c r="C4" s="226"/>
      <c r="D4" s="226"/>
      <c r="E4" s="226"/>
      <c r="F4" s="226"/>
      <c r="G4" s="226"/>
      <c r="H4" s="226"/>
      <c r="I4" s="226"/>
      <c r="J4" s="226"/>
      <c r="K4" s="226"/>
      <c r="L4" s="226"/>
      <c r="M4" s="226"/>
      <c r="N4" s="227"/>
      <c r="O4" s="146"/>
    </row>
    <row r="5" spans="1:17" ht="6" customHeight="1" x14ac:dyDescent="0.25">
      <c r="A5" s="148"/>
      <c r="B5" s="72"/>
      <c r="C5" s="72"/>
      <c r="D5" s="136"/>
      <c r="E5" s="136"/>
      <c r="F5" s="136"/>
      <c r="G5" s="136"/>
      <c r="H5" s="137"/>
      <c r="I5" s="137"/>
      <c r="J5" s="137"/>
      <c r="K5" s="137"/>
      <c r="L5" s="137"/>
      <c r="M5" s="137"/>
      <c r="N5" s="137"/>
      <c r="O5" s="146"/>
    </row>
    <row r="6" spans="1:17" ht="1.9" customHeight="1" x14ac:dyDescent="0.25">
      <c r="A6" s="149"/>
      <c r="B6" s="150"/>
      <c r="C6" s="150"/>
      <c r="D6" s="151"/>
      <c r="E6" s="151"/>
      <c r="F6" s="151"/>
      <c r="G6" s="151"/>
      <c r="H6" s="152"/>
      <c r="I6" s="152"/>
      <c r="J6" s="152"/>
      <c r="K6" s="152"/>
      <c r="L6" s="152"/>
      <c r="M6" s="152"/>
      <c r="N6" s="152"/>
      <c r="O6" s="153"/>
    </row>
    <row r="7" spans="1:17" x14ac:dyDescent="0.25">
      <c r="A7" s="147" t="s">
        <v>1</v>
      </c>
      <c r="B7" s="70"/>
      <c r="C7" s="70"/>
      <c r="D7" s="70"/>
      <c r="E7" s="70"/>
      <c r="F7" s="70"/>
      <c r="G7" s="70"/>
      <c r="H7" s="137"/>
      <c r="I7" s="137"/>
      <c r="J7" s="137"/>
      <c r="K7" s="137"/>
      <c r="L7" s="137"/>
      <c r="M7" s="137"/>
      <c r="N7" s="137"/>
      <c r="O7" s="146"/>
    </row>
    <row r="8" spans="1:17" x14ac:dyDescent="0.25">
      <c r="A8" s="148"/>
      <c r="B8" s="154" t="s">
        <v>129</v>
      </c>
      <c r="C8" s="154"/>
      <c r="D8" s="155"/>
      <c r="E8" s="155"/>
      <c r="F8" s="155"/>
      <c r="G8" s="155"/>
      <c r="H8" s="156"/>
      <c r="I8" s="156"/>
      <c r="J8" s="156"/>
      <c r="K8" s="156"/>
      <c r="L8" s="156"/>
      <c r="M8" s="156"/>
      <c r="N8" s="157">
        <f>ROUNDDOWN('Itemized Construction Costs 1'!F48+'Itemized Construction Costs 2'!F48,0)</f>
        <v>0</v>
      </c>
      <c r="O8" s="146"/>
      <c r="Q8"/>
    </row>
    <row r="9" spans="1:17" ht="1.1499999999999999" customHeight="1" x14ac:dyDescent="0.25">
      <c r="A9" s="148"/>
      <c r="B9" s="154"/>
      <c r="C9" s="154"/>
      <c r="D9" s="155"/>
      <c r="E9" s="155"/>
      <c r="F9" s="155"/>
      <c r="G9" s="155"/>
      <c r="H9" s="156"/>
      <c r="I9" s="156"/>
      <c r="J9" s="156"/>
      <c r="K9" s="156"/>
      <c r="L9" s="156"/>
      <c r="M9" s="156"/>
      <c r="N9" s="209">
        <v>2024</v>
      </c>
      <c r="O9" s="146"/>
      <c r="Q9"/>
    </row>
    <row r="10" spans="1:17" ht="1.1499999999999999" customHeight="1" x14ac:dyDescent="0.25">
      <c r="A10" s="148"/>
      <c r="B10" s="154"/>
      <c r="C10" s="154"/>
      <c r="D10" s="155"/>
      <c r="E10" s="155"/>
      <c r="F10" s="155"/>
      <c r="G10" s="155"/>
      <c r="H10" s="156"/>
      <c r="I10" s="156"/>
      <c r="J10" s="156"/>
      <c r="K10" s="156"/>
      <c r="L10" s="156"/>
      <c r="M10" s="156"/>
      <c r="N10" s="209">
        <v>2025</v>
      </c>
      <c r="O10" s="146"/>
      <c r="Q10"/>
    </row>
    <row r="11" spans="1:17" ht="2.4500000000000002" customHeight="1" thickBot="1" x14ac:dyDescent="0.3">
      <c r="A11" s="148"/>
      <c r="B11" s="154"/>
      <c r="C11" s="154"/>
      <c r="D11" s="155"/>
      <c r="E11" s="155"/>
      <c r="F11" s="155"/>
      <c r="G11" s="155"/>
      <c r="H11" s="156"/>
      <c r="I11" s="156"/>
      <c r="J11" s="156"/>
      <c r="K11" s="156"/>
      <c r="L11" s="156"/>
      <c r="M11" s="156"/>
      <c r="N11" s="209">
        <v>2026</v>
      </c>
      <c r="O11" s="146"/>
      <c r="Q11"/>
    </row>
    <row r="12" spans="1:17" ht="15.75" thickBot="1" x14ac:dyDescent="0.3">
      <c r="A12" s="148"/>
      <c r="B12" s="154"/>
      <c r="C12" s="154"/>
      <c r="D12" s="155"/>
      <c r="E12" s="155"/>
      <c r="F12" s="155"/>
      <c r="G12" s="155"/>
      <c r="H12" s="156"/>
      <c r="I12" s="156"/>
      <c r="J12" s="213" t="s">
        <v>125</v>
      </c>
      <c r="K12" s="156"/>
      <c r="L12" s="213"/>
      <c r="M12" s="156"/>
      <c r="N12" s="237">
        <v>2024</v>
      </c>
      <c r="O12" s="146"/>
      <c r="Q12"/>
    </row>
    <row r="13" spans="1:17" ht="3" customHeight="1" x14ac:dyDescent="0.25">
      <c r="A13" s="148"/>
      <c r="B13" s="154"/>
      <c r="C13" s="154"/>
      <c r="D13" s="155"/>
      <c r="E13" s="155"/>
      <c r="F13" s="155"/>
      <c r="G13" s="155"/>
      <c r="H13" s="156"/>
      <c r="I13" s="156"/>
      <c r="J13" s="204"/>
      <c r="K13" s="156"/>
      <c r="L13" s="204"/>
      <c r="M13" s="156"/>
      <c r="N13" s="206"/>
      <c r="O13" s="146"/>
      <c r="Q13"/>
    </row>
    <row r="14" spans="1:17" x14ac:dyDescent="0.25">
      <c r="A14" s="148"/>
      <c r="B14" s="154"/>
      <c r="C14" s="154"/>
      <c r="D14" s="155"/>
      <c r="E14" s="155"/>
      <c r="F14" s="155"/>
      <c r="G14" s="155"/>
      <c r="H14" s="156"/>
      <c r="I14" s="156"/>
      <c r="J14" s="213" t="s">
        <v>126</v>
      </c>
      <c r="K14" s="156"/>
      <c r="L14" s="213"/>
      <c r="M14" s="156"/>
      <c r="N14" s="205">
        <f>N12-2022</f>
        <v>2</v>
      </c>
      <c r="O14" s="146"/>
      <c r="Q14"/>
    </row>
    <row r="15" spans="1:17" x14ac:dyDescent="0.25">
      <c r="A15" s="148"/>
      <c r="B15" s="154"/>
      <c r="C15" s="154"/>
      <c r="D15" s="155"/>
      <c r="E15" s="155"/>
      <c r="F15" s="155"/>
      <c r="G15" s="155"/>
      <c r="H15" s="156"/>
      <c r="I15" s="156"/>
      <c r="J15" s="213" t="s">
        <v>127</v>
      </c>
      <c r="K15" s="156"/>
      <c r="L15" s="213"/>
      <c r="M15" s="156"/>
      <c r="N15" s="208">
        <v>0.05</v>
      </c>
      <c r="O15" s="146"/>
      <c r="Q15"/>
    </row>
    <row r="16" spans="1:17" ht="4.9000000000000004" customHeight="1" x14ac:dyDescent="0.25">
      <c r="A16" s="148"/>
      <c r="B16" s="154"/>
      <c r="C16" s="154"/>
      <c r="D16" s="155"/>
      <c r="E16" s="155"/>
      <c r="F16" s="155"/>
      <c r="G16" s="155"/>
      <c r="H16" s="156"/>
      <c r="I16" s="156"/>
      <c r="J16" s="213"/>
      <c r="K16" s="156"/>
      <c r="L16" s="213"/>
      <c r="M16" s="156"/>
      <c r="N16" s="207"/>
      <c r="O16" s="146"/>
      <c r="Q16"/>
    </row>
    <row r="17" spans="1:17" x14ac:dyDescent="0.25">
      <c r="A17" s="148"/>
      <c r="B17" s="154"/>
      <c r="C17" s="154"/>
      <c r="D17" s="155"/>
      <c r="E17" s="155"/>
      <c r="F17" s="155"/>
      <c r="G17" s="155"/>
      <c r="H17" s="156"/>
      <c r="I17" s="156"/>
      <c r="J17" s="213" t="s">
        <v>128</v>
      </c>
      <c r="K17" s="156"/>
      <c r="L17" s="213" t="s">
        <v>2</v>
      </c>
      <c r="M17" s="156"/>
      <c r="N17" s="157">
        <f>ROUNDDOWN(FV(N15, N14, 0, -N8),0)</f>
        <v>0</v>
      </c>
      <c r="O17" s="146"/>
      <c r="Q17"/>
    </row>
    <row r="18" spans="1:17" ht="3" customHeight="1" x14ac:dyDescent="0.25">
      <c r="A18" s="148"/>
      <c r="B18" s="158"/>
      <c r="C18" s="158"/>
      <c r="D18" s="159"/>
      <c r="E18" s="159"/>
      <c r="F18" s="159"/>
      <c r="G18" s="159"/>
      <c r="H18" s="160"/>
      <c r="I18" s="160"/>
      <c r="J18" s="160"/>
      <c r="K18" s="160"/>
      <c r="L18" s="160"/>
      <c r="M18" s="160"/>
      <c r="N18" s="161"/>
      <c r="O18" s="146"/>
    </row>
    <row r="19" spans="1:17" ht="3" customHeight="1" x14ac:dyDescent="0.25">
      <c r="A19" s="148"/>
      <c r="B19" s="154"/>
      <c r="C19" s="154"/>
      <c r="D19" s="155"/>
      <c r="E19" s="155"/>
      <c r="F19" s="155"/>
      <c r="G19" s="155"/>
      <c r="H19" s="162"/>
      <c r="I19" s="162"/>
      <c r="J19" s="162"/>
      <c r="K19" s="162"/>
      <c r="L19" s="162"/>
      <c r="M19" s="162"/>
      <c r="N19" s="163"/>
      <c r="O19" s="146"/>
    </row>
    <row r="20" spans="1:17" ht="14.45" customHeight="1" x14ac:dyDescent="0.25">
      <c r="A20" s="148"/>
      <c r="B20" s="154" t="s">
        <v>119</v>
      </c>
      <c r="C20" s="154"/>
      <c r="D20" s="155"/>
      <c r="E20" s="155"/>
      <c r="F20" s="155"/>
      <c r="G20" s="155"/>
      <c r="H20" s="162"/>
      <c r="I20" s="162"/>
      <c r="J20" s="162"/>
      <c r="K20" s="162"/>
      <c r="L20" s="162" t="s">
        <v>39</v>
      </c>
      <c r="M20" s="162"/>
      <c r="N20" s="157">
        <f>'Itemized Educ Activity Costs'!F48</f>
        <v>0</v>
      </c>
      <c r="O20" s="146"/>
      <c r="Q20"/>
    </row>
    <row r="21" spans="1:17" ht="3" customHeight="1" x14ac:dyDescent="0.25">
      <c r="A21" s="148"/>
      <c r="B21" s="158"/>
      <c r="C21" s="158"/>
      <c r="D21" s="159"/>
      <c r="E21" s="159"/>
      <c r="F21" s="159"/>
      <c r="G21" s="159"/>
      <c r="H21" s="160"/>
      <c r="I21" s="160"/>
      <c r="J21" s="160"/>
      <c r="K21" s="160"/>
      <c r="L21" s="160"/>
      <c r="M21" s="160"/>
      <c r="N21" s="161"/>
      <c r="O21" s="146"/>
    </row>
    <row r="22" spans="1:17" ht="3.75" customHeight="1" x14ac:dyDescent="0.25">
      <c r="A22" s="148"/>
      <c r="B22" s="154"/>
      <c r="C22" s="154"/>
      <c r="D22" s="155"/>
      <c r="E22" s="155"/>
      <c r="F22" s="155"/>
      <c r="G22" s="155"/>
      <c r="H22" s="162"/>
      <c r="I22" s="162"/>
      <c r="J22" s="162"/>
      <c r="K22" s="162"/>
      <c r="L22" s="162"/>
      <c r="M22" s="162"/>
      <c r="N22" s="163"/>
      <c r="O22" s="146"/>
    </row>
    <row r="23" spans="1:17" ht="16.5" customHeight="1" x14ac:dyDescent="0.25">
      <c r="A23" s="148"/>
      <c r="B23" s="154" t="s">
        <v>130</v>
      </c>
      <c r="C23" s="154"/>
      <c r="D23" s="155"/>
      <c r="E23" s="155"/>
      <c r="F23" s="155"/>
      <c r="G23" s="155"/>
      <c r="H23" s="162"/>
      <c r="I23" s="162"/>
      <c r="J23" s="162"/>
      <c r="K23" s="162"/>
      <c r="L23" s="162" t="s">
        <v>3</v>
      </c>
      <c r="M23" s="162"/>
      <c r="N23" s="157">
        <f>ROUNDDOWN(N17+N20,0)</f>
        <v>0</v>
      </c>
      <c r="O23" s="146"/>
    </row>
    <row r="24" spans="1:17" ht="3" customHeight="1" x14ac:dyDescent="0.25">
      <c r="A24" s="148"/>
      <c r="B24" s="158"/>
      <c r="C24" s="158"/>
      <c r="D24" s="159"/>
      <c r="E24" s="159"/>
      <c r="F24" s="159"/>
      <c r="G24" s="159"/>
      <c r="H24" s="160"/>
      <c r="I24" s="160"/>
      <c r="J24" s="160"/>
      <c r="K24" s="160"/>
      <c r="L24" s="160"/>
      <c r="M24" s="160"/>
      <c r="N24" s="161"/>
      <c r="O24" s="146"/>
    </row>
    <row r="25" spans="1:17" ht="3" customHeight="1" x14ac:dyDescent="0.25">
      <c r="A25" s="148"/>
      <c r="B25" s="154"/>
      <c r="C25" s="154"/>
      <c r="D25" s="155"/>
      <c r="E25" s="155"/>
      <c r="F25" s="155"/>
      <c r="G25" s="155"/>
      <c r="H25" s="162"/>
      <c r="I25" s="162"/>
      <c r="J25" s="162"/>
      <c r="K25" s="162"/>
      <c r="L25" s="162"/>
      <c r="M25" s="162"/>
      <c r="N25" s="163"/>
      <c r="O25" s="146"/>
    </row>
    <row r="26" spans="1:17" ht="3" customHeight="1" x14ac:dyDescent="0.25">
      <c r="A26" s="148"/>
      <c r="B26" s="154"/>
      <c r="C26" s="154"/>
      <c r="D26" s="155"/>
      <c r="E26" s="155"/>
      <c r="F26" s="155"/>
      <c r="G26" s="155"/>
      <c r="H26" s="162"/>
      <c r="I26" s="162"/>
      <c r="J26" s="162"/>
      <c r="K26" s="162"/>
      <c r="L26" s="162"/>
      <c r="M26" s="162"/>
      <c r="N26" s="163"/>
      <c r="O26" s="146"/>
    </row>
    <row r="27" spans="1:17" ht="14.45" customHeight="1" x14ac:dyDescent="0.25">
      <c r="A27" s="148"/>
      <c r="B27" s="154" t="s">
        <v>139</v>
      </c>
      <c r="C27" s="154"/>
      <c r="D27" s="155"/>
      <c r="E27" s="155"/>
      <c r="F27" s="155"/>
      <c r="G27" s="155"/>
      <c r="H27" s="162"/>
      <c r="I27" s="162"/>
      <c r="J27" s="162"/>
      <c r="K27" s="162"/>
      <c r="L27" s="162" t="s">
        <v>4</v>
      </c>
      <c r="M27" s="162"/>
      <c r="N27" s="157">
        <f>ROUNDDOWN(N23*0.05,0)</f>
        <v>0</v>
      </c>
      <c r="O27" s="146"/>
      <c r="Q27"/>
    </row>
    <row r="28" spans="1:17" ht="2.4500000000000002" customHeight="1" x14ac:dyDescent="0.25">
      <c r="A28" s="148"/>
      <c r="B28" s="158"/>
      <c r="C28" s="158"/>
      <c r="D28" s="159"/>
      <c r="E28" s="159"/>
      <c r="F28" s="159"/>
      <c r="G28" s="159"/>
      <c r="H28" s="160"/>
      <c r="I28" s="160"/>
      <c r="J28" s="160"/>
      <c r="K28" s="160"/>
      <c r="L28" s="160"/>
      <c r="M28" s="160"/>
      <c r="N28" s="161"/>
      <c r="O28" s="146"/>
    </row>
    <row r="29" spans="1:17" ht="3" customHeight="1" thickBot="1" x14ac:dyDescent="0.3">
      <c r="A29" s="148"/>
      <c r="B29" s="154"/>
      <c r="C29" s="154"/>
      <c r="D29" s="155"/>
      <c r="E29" s="155"/>
      <c r="F29" s="155"/>
      <c r="G29" s="155"/>
      <c r="H29" s="162"/>
      <c r="I29" s="162"/>
      <c r="J29" s="162"/>
      <c r="K29" s="162"/>
      <c r="L29" s="162"/>
      <c r="M29" s="162"/>
      <c r="N29" s="163"/>
      <c r="O29" s="146"/>
    </row>
    <row r="30" spans="1:17" ht="16.5" thickTop="1" thickBot="1" x14ac:dyDescent="0.3">
      <c r="A30" s="148"/>
      <c r="B30" s="154" t="s">
        <v>131</v>
      </c>
      <c r="C30" s="154"/>
      <c r="D30" s="155"/>
      <c r="E30" s="155"/>
      <c r="F30" s="155"/>
      <c r="G30" s="155"/>
      <c r="H30" s="162"/>
      <c r="I30" s="162"/>
      <c r="J30" s="162"/>
      <c r="K30" s="162"/>
      <c r="L30" s="162" t="s">
        <v>5</v>
      </c>
      <c r="M30" s="162"/>
      <c r="N30" s="164">
        <f>N23+N27</f>
        <v>0</v>
      </c>
      <c r="O30" s="165"/>
      <c r="Q30"/>
    </row>
    <row r="31" spans="1:17" ht="4.1500000000000004" customHeight="1" thickTop="1" thickBot="1" x14ac:dyDescent="0.3">
      <c r="A31" s="148"/>
      <c r="B31" s="154"/>
      <c r="C31" s="154"/>
      <c r="D31" s="155"/>
      <c r="E31" s="155"/>
      <c r="F31" s="155"/>
      <c r="G31" s="155"/>
      <c r="H31" s="162"/>
      <c r="I31" s="162"/>
      <c r="J31" s="162"/>
      <c r="K31" s="162"/>
      <c r="L31" s="162"/>
      <c r="M31" s="162"/>
      <c r="N31" s="166"/>
      <c r="O31" s="146"/>
    </row>
    <row r="32" spans="1:17" ht="15.75" thickBot="1" x14ac:dyDescent="0.3">
      <c r="A32" s="167"/>
      <c r="B32" s="230" t="s">
        <v>31</v>
      </c>
      <c r="C32" s="230"/>
      <c r="D32" s="230"/>
      <c r="E32" s="230"/>
      <c r="F32" s="230"/>
      <c r="G32" s="230"/>
      <c r="H32" s="230"/>
      <c r="I32" s="230"/>
      <c r="J32" s="230"/>
      <c r="K32" s="230"/>
      <c r="L32" s="230"/>
      <c r="M32" s="230"/>
      <c r="N32" s="230"/>
      <c r="O32" s="168"/>
    </row>
    <row r="33" spans="1:18" ht="3" customHeight="1" x14ac:dyDescent="0.25">
      <c r="A33" s="169"/>
      <c r="B33" s="141"/>
      <c r="C33" s="141"/>
      <c r="D33" s="142"/>
      <c r="E33" s="142"/>
      <c r="F33" s="142"/>
      <c r="G33" s="142"/>
      <c r="H33" s="143"/>
      <c r="I33" s="143"/>
      <c r="J33" s="143"/>
      <c r="K33" s="143"/>
      <c r="L33" s="143"/>
      <c r="M33" s="143"/>
      <c r="N33" s="143"/>
      <c r="O33" s="144"/>
    </row>
    <row r="34" spans="1:18" ht="71.45" customHeight="1" x14ac:dyDescent="0.25">
      <c r="A34" s="148"/>
      <c r="B34" s="228" t="s">
        <v>144</v>
      </c>
      <c r="C34" s="228"/>
      <c r="D34" s="228"/>
      <c r="E34" s="228"/>
      <c r="F34" s="228"/>
      <c r="G34" s="228"/>
      <c r="H34" s="228"/>
      <c r="I34" s="228"/>
      <c r="J34" s="228"/>
      <c r="K34" s="228"/>
      <c r="L34" s="228"/>
      <c r="M34" s="228"/>
      <c r="N34" s="228"/>
      <c r="O34" s="146"/>
    </row>
    <row r="35" spans="1:18" ht="3" customHeight="1" x14ac:dyDescent="0.25">
      <c r="A35" s="148"/>
      <c r="B35" s="170"/>
      <c r="C35" s="170"/>
      <c r="D35" s="170"/>
      <c r="E35" s="170"/>
      <c r="F35" s="170"/>
      <c r="G35" s="170"/>
      <c r="H35" s="170"/>
      <c r="I35" s="170"/>
      <c r="J35" s="170"/>
      <c r="K35" s="170"/>
      <c r="L35" s="170"/>
      <c r="M35" s="170"/>
      <c r="N35" s="170"/>
      <c r="O35" s="146"/>
    </row>
    <row r="36" spans="1:18" ht="3" customHeight="1" thickBot="1" x14ac:dyDescent="0.3">
      <c r="A36" s="148"/>
      <c r="B36" s="171"/>
      <c r="C36" s="171"/>
      <c r="D36" s="171"/>
      <c r="E36" s="171"/>
      <c r="F36" s="171"/>
      <c r="G36" s="171"/>
      <c r="H36" s="171"/>
      <c r="I36" s="171"/>
      <c r="J36" s="171"/>
      <c r="K36" s="171"/>
      <c r="L36" s="171"/>
      <c r="M36" s="171"/>
      <c r="N36" s="171"/>
      <c r="O36" s="146"/>
    </row>
    <row r="37" spans="1:18" ht="16.5" customHeight="1" thickBot="1" x14ac:dyDescent="0.3">
      <c r="A37" s="148"/>
      <c r="B37" s="171"/>
      <c r="C37" s="171"/>
      <c r="D37" s="171"/>
      <c r="E37" s="171"/>
      <c r="F37" s="172"/>
      <c r="G37" s="172"/>
      <c r="H37" s="172"/>
      <c r="I37" s="173"/>
      <c r="J37" s="231" t="s">
        <v>38</v>
      </c>
      <c r="K37" s="231"/>
      <c r="L37" s="231"/>
      <c r="M37" s="173"/>
      <c r="N37" s="61" t="s">
        <v>24</v>
      </c>
      <c r="O37" s="146"/>
      <c r="P37" s="212" t="s">
        <v>101</v>
      </c>
      <c r="Q37" t="s">
        <v>24</v>
      </c>
    </row>
    <row r="38" spans="1:18" ht="14.25" customHeight="1" thickBot="1" x14ac:dyDescent="0.3">
      <c r="A38" s="148"/>
      <c r="B38" s="171"/>
      <c r="C38" s="171"/>
      <c r="D38" s="171"/>
      <c r="E38" s="171"/>
      <c r="F38" s="172"/>
      <c r="G38" s="172"/>
      <c r="H38" s="172"/>
      <c r="I38" s="173"/>
      <c r="J38" s="231" t="s">
        <v>117</v>
      </c>
      <c r="K38" s="231"/>
      <c r="L38" s="231"/>
      <c r="M38" s="173"/>
      <c r="N38" s="238" t="s">
        <v>121</v>
      </c>
      <c r="O38" s="146"/>
      <c r="P38" t="s">
        <v>121</v>
      </c>
      <c r="Q38" t="s">
        <v>122</v>
      </c>
      <c r="R38" s="32" t="s">
        <v>123</v>
      </c>
    </row>
    <row r="39" spans="1:18" ht="4.5" customHeight="1" x14ac:dyDescent="0.25">
      <c r="A39" s="148"/>
      <c r="B39" s="154"/>
      <c r="C39" s="154"/>
      <c r="D39" s="136"/>
      <c r="E39" s="136"/>
      <c r="F39" s="136"/>
      <c r="G39" s="136"/>
      <c r="H39" s="137"/>
      <c r="I39" s="137"/>
      <c r="J39" s="137"/>
      <c r="K39" s="137"/>
      <c r="L39" s="137"/>
      <c r="M39" s="137"/>
      <c r="N39" s="137"/>
      <c r="O39" s="146"/>
    </row>
    <row r="40" spans="1:18" x14ac:dyDescent="0.25">
      <c r="A40" s="148"/>
      <c r="B40" s="154" t="s">
        <v>132</v>
      </c>
      <c r="C40" s="154"/>
      <c r="D40" s="136"/>
      <c r="E40" s="136"/>
      <c r="F40" s="136"/>
      <c r="G40" s="136"/>
      <c r="H40" s="162"/>
      <c r="I40" s="162"/>
      <c r="J40" s="162"/>
      <c r="K40" s="162"/>
      <c r="L40" s="162" t="s">
        <v>4</v>
      </c>
      <c r="M40" s="162"/>
      <c r="N40" s="157">
        <f>ROUNDDOWN(IF(N37="Yes",N30,0),0)</f>
        <v>0</v>
      </c>
      <c r="O40" s="146"/>
      <c r="Q40"/>
    </row>
    <row r="41" spans="1:18" x14ac:dyDescent="0.25">
      <c r="A41" s="148"/>
      <c r="B41" s="154" t="s">
        <v>133</v>
      </c>
      <c r="C41" s="154"/>
      <c r="D41" s="136"/>
      <c r="E41" s="136"/>
      <c r="F41" s="136"/>
      <c r="G41" s="136"/>
      <c r="H41" s="162"/>
      <c r="I41" s="162"/>
      <c r="J41" s="162"/>
      <c r="K41" s="162"/>
      <c r="L41" s="162" t="s">
        <v>5</v>
      </c>
      <c r="M41" s="162"/>
      <c r="N41" s="174">
        <f>ROUNDDOWN(IF(N37="Yes",N40*0.2,0),0)</f>
        <v>0</v>
      </c>
      <c r="O41" s="146"/>
      <c r="Q41"/>
    </row>
    <row r="42" spans="1:18" ht="4.1500000000000004" customHeight="1" thickBot="1" x14ac:dyDescent="0.3">
      <c r="A42" s="148"/>
      <c r="B42" s="154"/>
      <c r="C42" s="154"/>
      <c r="D42" s="136"/>
      <c r="E42" s="136"/>
      <c r="F42" s="136"/>
      <c r="G42" s="136"/>
      <c r="H42" s="162"/>
      <c r="I42" s="162"/>
      <c r="J42" s="162"/>
      <c r="K42" s="162"/>
      <c r="L42" s="162"/>
      <c r="M42" s="162"/>
      <c r="N42" s="137"/>
      <c r="O42" s="146"/>
    </row>
    <row r="43" spans="1:18" ht="16.5" thickTop="1" thickBot="1" x14ac:dyDescent="0.3">
      <c r="A43" s="148"/>
      <c r="B43" s="154" t="s">
        <v>134</v>
      </c>
      <c r="C43" s="154"/>
      <c r="D43" s="136"/>
      <c r="E43" s="136"/>
      <c r="F43" s="136"/>
      <c r="G43" s="136"/>
      <c r="H43" s="162"/>
      <c r="I43" s="162"/>
      <c r="J43" s="162"/>
      <c r="K43" s="162"/>
      <c r="L43" s="162" t="s">
        <v>7</v>
      </c>
      <c r="M43" s="162"/>
      <c r="N43" s="164">
        <f>N40</f>
        <v>0</v>
      </c>
      <c r="O43" s="146"/>
      <c r="Q43"/>
    </row>
    <row r="44" spans="1:18" ht="4.1500000000000004" customHeight="1" thickTop="1" thickBot="1" x14ac:dyDescent="0.3">
      <c r="A44" s="175"/>
      <c r="B44" s="176"/>
      <c r="C44" s="176"/>
      <c r="D44" s="177"/>
      <c r="E44" s="177"/>
      <c r="F44" s="177"/>
      <c r="G44" s="177"/>
      <c r="H44" s="178"/>
      <c r="I44" s="178"/>
      <c r="J44" s="178"/>
      <c r="K44" s="178"/>
      <c r="L44" s="178"/>
      <c r="M44" s="178"/>
      <c r="N44" s="179"/>
      <c r="O44" s="180"/>
    </row>
    <row r="45" spans="1:18" ht="3.6" customHeight="1" x14ac:dyDescent="0.25">
      <c r="A45" s="148"/>
      <c r="B45" s="154"/>
      <c r="C45" s="154"/>
      <c r="D45" s="136"/>
      <c r="E45" s="136"/>
      <c r="F45" s="136"/>
      <c r="G45" s="136"/>
      <c r="H45" s="162"/>
      <c r="I45" s="162"/>
      <c r="J45" s="162"/>
      <c r="K45" s="162"/>
      <c r="L45" s="162"/>
      <c r="M45" s="162"/>
      <c r="N45" s="137"/>
      <c r="O45" s="146"/>
    </row>
    <row r="46" spans="1:18" ht="2.4500000000000002" customHeight="1" x14ac:dyDescent="0.25">
      <c r="A46" s="148"/>
      <c r="B46" s="181"/>
      <c r="C46" s="181"/>
      <c r="D46" s="181"/>
      <c r="E46" s="181"/>
      <c r="F46" s="181"/>
      <c r="G46" s="181"/>
      <c r="H46" s="181"/>
      <c r="I46" s="181"/>
      <c r="J46" s="181"/>
      <c r="K46" s="181"/>
      <c r="L46" s="181"/>
      <c r="M46" s="181"/>
      <c r="N46" s="181"/>
      <c r="O46" s="146"/>
    </row>
    <row r="47" spans="1:18" ht="36.6" customHeight="1" x14ac:dyDescent="0.25">
      <c r="A47" s="148"/>
      <c r="B47" s="229" t="s">
        <v>141</v>
      </c>
      <c r="C47" s="229"/>
      <c r="D47" s="229"/>
      <c r="E47" s="229"/>
      <c r="F47" s="229"/>
      <c r="G47" s="229"/>
      <c r="H47" s="229"/>
      <c r="I47" s="229"/>
      <c r="J47" s="229"/>
      <c r="K47" s="229"/>
      <c r="L47" s="229"/>
      <c r="M47" s="229"/>
      <c r="N47" s="229"/>
      <c r="O47" s="146"/>
    </row>
    <row r="48" spans="1:18" ht="3.6" customHeight="1" thickBot="1" x14ac:dyDescent="0.3">
      <c r="A48" s="148"/>
      <c r="B48" s="182"/>
      <c r="C48" s="182"/>
      <c r="D48" s="182"/>
      <c r="E48" s="182"/>
      <c r="F48" s="182"/>
      <c r="G48" s="182"/>
      <c r="H48" s="182"/>
      <c r="I48" s="182"/>
      <c r="J48" s="182"/>
      <c r="K48" s="182"/>
      <c r="L48" s="182"/>
      <c r="M48" s="182"/>
      <c r="N48" s="182"/>
      <c r="O48" s="183"/>
    </row>
    <row r="49" spans="1:20" ht="15.75" thickBot="1" x14ac:dyDescent="0.3">
      <c r="A49" s="148"/>
      <c r="B49" s="154" t="s">
        <v>135</v>
      </c>
      <c r="C49" s="154"/>
      <c r="D49" s="136"/>
      <c r="E49" s="136"/>
      <c r="F49" s="136"/>
      <c r="G49" s="136"/>
      <c r="H49" s="162"/>
      <c r="I49" s="162"/>
      <c r="J49" s="162"/>
      <c r="K49" s="162"/>
      <c r="L49" s="162" t="s">
        <v>8</v>
      </c>
      <c r="M49" s="162"/>
      <c r="N49" s="60">
        <v>0.2</v>
      </c>
      <c r="O49" s="146"/>
    </row>
    <row r="50" spans="1:20" ht="3" customHeight="1" x14ac:dyDescent="0.25">
      <c r="A50" s="184"/>
      <c r="B50" s="154"/>
      <c r="C50" s="154"/>
      <c r="D50" s="154"/>
      <c r="E50" s="154"/>
      <c r="F50" s="154"/>
      <c r="G50" s="154"/>
      <c r="H50" s="162"/>
      <c r="I50" s="162"/>
      <c r="J50" s="162"/>
      <c r="K50" s="162"/>
      <c r="L50" s="162"/>
      <c r="M50" s="162"/>
      <c r="N50" s="185">
        <v>21</v>
      </c>
      <c r="O50" s="186"/>
      <c r="Q50"/>
    </row>
    <row r="51" spans="1:20" x14ac:dyDescent="0.25">
      <c r="A51" s="184"/>
      <c r="B51" s="154" t="s">
        <v>103</v>
      </c>
      <c r="C51" s="154"/>
      <c r="D51" s="154"/>
      <c r="E51" s="154"/>
      <c r="F51" s="154"/>
      <c r="G51" s="154"/>
      <c r="H51" s="162"/>
      <c r="I51" s="162"/>
      <c r="J51" s="162"/>
      <c r="K51" s="162"/>
      <c r="L51" s="162" t="s">
        <v>9</v>
      </c>
      <c r="M51" s="162"/>
      <c r="N51" s="187">
        <f>ROUNDDOWN(IF(N37="No",(N55/0.8)-N55,0),0)</f>
        <v>0</v>
      </c>
      <c r="O51" s="186"/>
      <c r="Q51"/>
      <c r="R51" s="68"/>
    </row>
    <row r="52" spans="1:20" x14ac:dyDescent="0.25">
      <c r="A52" s="184"/>
      <c r="B52" s="154" t="s">
        <v>104</v>
      </c>
      <c r="C52" s="154"/>
      <c r="D52" s="154"/>
      <c r="E52" s="154"/>
      <c r="F52" s="154"/>
      <c r="G52" s="154"/>
      <c r="H52" s="162"/>
      <c r="I52" s="162"/>
      <c r="J52" s="162"/>
      <c r="K52" s="162"/>
      <c r="L52" s="162" t="s">
        <v>10</v>
      </c>
      <c r="M52" s="162"/>
      <c r="N52" s="187">
        <f>ROUNDDOWN(IF(N37="No",N53-N51,0),0)</f>
        <v>0</v>
      </c>
      <c r="O52" s="186"/>
      <c r="Q52"/>
    </row>
    <row r="53" spans="1:20" x14ac:dyDescent="0.25">
      <c r="A53" s="184"/>
      <c r="B53" s="154" t="s">
        <v>107</v>
      </c>
      <c r="C53" s="154"/>
      <c r="D53" s="154"/>
      <c r="E53" s="154"/>
      <c r="F53" s="154"/>
      <c r="G53" s="154"/>
      <c r="H53" s="162"/>
      <c r="I53" s="162"/>
      <c r="J53" s="162"/>
      <c r="K53" s="162"/>
      <c r="L53" s="162" t="s">
        <v>11</v>
      </c>
      <c r="M53" s="162"/>
      <c r="N53" s="187">
        <f>ROUNDDOWN(IF(N37="No",N30*N49,0),0)</f>
        <v>0</v>
      </c>
      <c r="O53" s="186"/>
      <c r="Q53"/>
    </row>
    <row r="54" spans="1:20" ht="3" customHeight="1" x14ac:dyDescent="0.25">
      <c r="A54" s="148"/>
      <c r="B54" s="154"/>
      <c r="C54" s="154"/>
      <c r="D54" s="155"/>
      <c r="E54" s="155"/>
      <c r="F54" s="155"/>
      <c r="G54" s="155"/>
      <c r="H54" s="162"/>
      <c r="I54" s="162"/>
      <c r="J54" s="162"/>
      <c r="K54" s="162"/>
      <c r="L54" s="162"/>
      <c r="M54" s="162"/>
      <c r="N54" s="163"/>
      <c r="O54" s="146"/>
    </row>
    <row r="55" spans="1:20" x14ac:dyDescent="0.25">
      <c r="A55" s="148"/>
      <c r="B55" s="154" t="s">
        <v>137</v>
      </c>
      <c r="C55" s="154"/>
      <c r="D55" s="155"/>
      <c r="E55" s="155"/>
      <c r="F55" s="155"/>
      <c r="G55" s="155"/>
      <c r="H55" s="162"/>
      <c r="I55" s="162"/>
      <c r="J55" s="162"/>
      <c r="K55" s="162"/>
      <c r="L55" s="162" t="s">
        <v>105</v>
      </c>
      <c r="M55" s="162"/>
      <c r="N55" s="187">
        <f>ROUNDDOWN(IF(N37="No",N30-N53,0),0)</f>
        <v>0</v>
      </c>
      <c r="O55" s="146"/>
      <c r="Q55"/>
    </row>
    <row r="56" spans="1:20" ht="3.6" customHeight="1" thickBot="1" x14ac:dyDescent="0.3">
      <c r="A56" s="148"/>
      <c r="B56" s="154"/>
      <c r="C56" s="154"/>
      <c r="D56" s="155"/>
      <c r="E56" s="155"/>
      <c r="F56" s="155"/>
      <c r="G56" s="155"/>
      <c r="H56" s="162"/>
      <c r="I56" s="162"/>
      <c r="J56" s="162"/>
      <c r="K56" s="162"/>
      <c r="L56" s="162"/>
      <c r="M56" s="162"/>
      <c r="N56" s="163"/>
      <c r="O56" s="146"/>
    </row>
    <row r="57" spans="1:20" ht="16.5" thickTop="1" thickBot="1" x14ac:dyDescent="0.3">
      <c r="A57" s="148"/>
      <c r="B57" s="154" t="s">
        <v>136</v>
      </c>
      <c r="C57" s="154"/>
      <c r="D57" s="155"/>
      <c r="E57" s="155"/>
      <c r="F57" s="155"/>
      <c r="G57" s="155"/>
      <c r="H57" s="162"/>
      <c r="I57" s="162"/>
      <c r="J57" s="162"/>
      <c r="K57" s="162"/>
      <c r="L57" s="162" t="s">
        <v>106</v>
      </c>
      <c r="M57" s="162"/>
      <c r="N57" s="164">
        <f>N53+N55</f>
        <v>0</v>
      </c>
      <c r="O57" s="146"/>
      <c r="Q57" s="59"/>
    </row>
    <row r="58" spans="1:20" ht="3.6" customHeight="1" thickTop="1" x14ac:dyDescent="0.25">
      <c r="A58" s="148"/>
      <c r="B58" s="188"/>
      <c r="C58" s="188"/>
      <c r="D58" s="188"/>
      <c r="E58" s="188"/>
      <c r="F58" s="188"/>
      <c r="G58" s="188"/>
      <c r="H58" s="188"/>
      <c r="I58" s="188"/>
      <c r="J58" s="188"/>
      <c r="K58" s="188"/>
      <c r="L58" s="188"/>
      <c r="M58" s="188"/>
      <c r="N58" s="188"/>
      <c r="O58" s="146"/>
    </row>
    <row r="59" spans="1:20" ht="15" customHeight="1" x14ac:dyDescent="0.25">
      <c r="A59" s="148"/>
      <c r="B59" s="220" t="s">
        <v>124</v>
      </c>
      <c r="C59" s="221"/>
      <c r="D59" s="221"/>
      <c r="E59" s="221"/>
      <c r="F59" s="221"/>
      <c r="G59" s="221"/>
      <c r="H59" s="221"/>
      <c r="I59" s="221"/>
      <c r="J59" s="221"/>
      <c r="K59" s="221"/>
      <c r="L59" s="221"/>
      <c r="M59" s="221"/>
      <c r="N59" s="222"/>
      <c r="O59" s="146"/>
      <c r="T59" s="33"/>
    </row>
    <row r="60" spans="1:20" ht="7.15" customHeight="1" thickBot="1" x14ac:dyDescent="0.3">
      <c r="A60" s="175"/>
      <c r="B60" s="189"/>
      <c r="C60" s="189"/>
      <c r="D60" s="189"/>
      <c r="E60" s="189"/>
      <c r="F60" s="189"/>
      <c r="G60" s="189"/>
      <c r="H60" s="189"/>
      <c r="I60" s="189"/>
      <c r="J60" s="189"/>
      <c r="K60" s="189"/>
      <c r="L60" s="189"/>
      <c r="M60" s="189"/>
      <c r="N60" s="189"/>
      <c r="O60" s="180"/>
    </row>
    <row r="61" spans="1:20" ht="2.4500000000000002" hidden="1" customHeight="1" x14ac:dyDescent="0.25">
      <c r="A61" s="2"/>
      <c r="B61" s="3"/>
      <c r="C61" s="3"/>
      <c r="D61" s="3"/>
      <c r="E61" s="3"/>
      <c r="F61" s="3"/>
      <c r="G61" s="3"/>
      <c r="H61" s="3"/>
      <c r="I61" s="3"/>
      <c r="J61" s="3"/>
      <c r="K61" s="3"/>
      <c r="L61" s="3"/>
      <c r="M61" s="3"/>
      <c r="N61" s="3"/>
      <c r="O61" s="4"/>
    </row>
    <row r="62" spans="1:20" ht="12.6" hidden="1" customHeight="1" x14ac:dyDescent="0.25">
      <c r="A62" s="5"/>
      <c r="B62" s="223" t="s">
        <v>21</v>
      </c>
      <c r="C62" s="223"/>
      <c r="D62" s="224"/>
      <c r="E62" s="224"/>
      <c r="F62" s="224"/>
      <c r="G62" s="224"/>
      <c r="H62" s="224"/>
      <c r="I62" s="224"/>
      <c r="J62" s="224"/>
      <c r="K62" s="224"/>
      <c r="L62" s="224"/>
      <c r="M62" s="224"/>
      <c r="N62" s="224"/>
      <c r="O62" s="6"/>
    </row>
    <row r="63" spans="1:20" ht="3.6" hidden="1" customHeight="1" x14ac:dyDescent="0.25">
      <c r="A63" s="5"/>
      <c r="B63" s="29"/>
      <c r="C63" s="29"/>
      <c r="D63" s="30"/>
      <c r="E63" s="30"/>
      <c r="F63" s="30"/>
      <c r="G63" s="30"/>
      <c r="H63" s="30"/>
      <c r="I63" s="30"/>
      <c r="J63" s="30"/>
      <c r="K63" s="30"/>
      <c r="L63" s="30"/>
      <c r="M63" s="30"/>
      <c r="N63" s="30"/>
      <c r="O63" s="6"/>
    </row>
    <row r="64" spans="1:20" ht="70.900000000000006" hidden="1" customHeight="1" x14ac:dyDescent="0.25">
      <c r="A64" s="5"/>
      <c r="B64" s="217" t="s">
        <v>116</v>
      </c>
      <c r="C64" s="218"/>
      <c r="D64" s="218"/>
      <c r="E64" s="218"/>
      <c r="F64" s="218"/>
      <c r="G64" s="218"/>
      <c r="H64" s="218"/>
      <c r="I64" s="218"/>
      <c r="J64" s="218"/>
      <c r="K64" s="218"/>
      <c r="L64" s="218"/>
      <c r="M64" s="218"/>
      <c r="N64" s="219"/>
      <c r="O64" s="6"/>
    </row>
    <row r="65" spans="1:18" ht="1.9" hidden="1" customHeight="1" x14ac:dyDescent="0.25">
      <c r="A65" s="5"/>
      <c r="B65" s="31"/>
      <c r="C65" s="31"/>
      <c r="D65" s="31"/>
      <c r="E65" s="31"/>
      <c r="F65" s="31"/>
      <c r="G65" s="31"/>
      <c r="H65" s="31"/>
      <c r="I65" s="31"/>
      <c r="J65" s="31"/>
      <c r="K65" s="31"/>
      <c r="L65" s="31"/>
      <c r="M65" s="31"/>
      <c r="N65" s="31"/>
      <c r="O65" s="6"/>
    </row>
    <row r="66" spans="1:18" hidden="1" x14ac:dyDescent="0.25">
      <c r="A66" s="5"/>
      <c r="B66" s="25" t="s">
        <v>25</v>
      </c>
      <c r="C66" s="25"/>
      <c r="D66" s="7"/>
      <c r="E66" s="7"/>
      <c r="F66" s="7"/>
      <c r="G66" s="7"/>
      <c r="H66" s="7"/>
      <c r="I66" s="7"/>
      <c r="J66" s="7"/>
      <c r="K66" s="7"/>
      <c r="L66" s="7"/>
      <c r="M66" s="7"/>
      <c r="N66" s="7"/>
      <c r="O66" s="6"/>
    </row>
    <row r="67" spans="1:18" hidden="1" x14ac:dyDescent="0.25">
      <c r="A67" s="5"/>
      <c r="B67" s="1">
        <f>IF(N37="Yes",1,0.8)</f>
        <v>0.8</v>
      </c>
      <c r="C67" s="26"/>
      <c r="D67" s="25"/>
      <c r="E67" s="25"/>
      <c r="F67" s="7"/>
      <c r="G67" s="7"/>
      <c r="H67" s="10"/>
      <c r="I67" s="10"/>
      <c r="J67" s="10"/>
      <c r="K67" s="10"/>
      <c r="L67" s="10" t="s">
        <v>12</v>
      </c>
      <c r="M67" s="10"/>
      <c r="N67" s="62">
        <f>IF(N37="Yes",N43,IF(N37="No",N55,0))</f>
        <v>0</v>
      </c>
      <c r="O67" s="6"/>
      <c r="Q67" s="33"/>
    </row>
    <row r="68" spans="1:18" ht="1.9" hidden="1" customHeight="1" x14ac:dyDescent="0.25">
      <c r="A68" s="5"/>
      <c r="B68" s="25"/>
      <c r="C68" s="25"/>
      <c r="D68" s="25"/>
      <c r="E68" s="25"/>
      <c r="F68" s="7"/>
      <c r="G68" s="7"/>
      <c r="H68" s="7"/>
      <c r="I68" s="7"/>
      <c r="J68" s="7"/>
      <c r="K68" s="7"/>
      <c r="L68" s="7"/>
      <c r="M68" s="7"/>
      <c r="N68" s="7"/>
      <c r="O68" s="6"/>
    </row>
    <row r="69" spans="1:18" ht="13.15" hidden="1" customHeight="1" x14ac:dyDescent="0.25">
      <c r="A69" s="5"/>
      <c r="B69" s="45" t="s">
        <v>28</v>
      </c>
      <c r="C69" s="25"/>
      <c r="D69" s="25"/>
      <c r="E69" s="25"/>
      <c r="F69" s="7"/>
      <c r="G69" s="7"/>
      <c r="H69" s="10"/>
      <c r="I69" s="10"/>
      <c r="J69" s="10"/>
      <c r="K69" s="10"/>
      <c r="L69" s="10" t="s">
        <v>13</v>
      </c>
      <c r="M69" s="10"/>
      <c r="N69" s="67">
        <f>IF(N37="Yes",N41,0)</f>
        <v>0</v>
      </c>
      <c r="O69" s="6"/>
      <c r="Q69" s="33"/>
    </row>
    <row r="70" spans="1:18" ht="1.9" hidden="1" customHeight="1" x14ac:dyDescent="0.25">
      <c r="A70" s="5"/>
      <c r="B70" s="25"/>
      <c r="C70" s="25"/>
      <c r="D70" s="25"/>
      <c r="E70" s="25"/>
      <c r="F70" s="7"/>
      <c r="G70" s="7"/>
      <c r="H70" s="7"/>
      <c r="I70" s="7"/>
      <c r="J70" s="7"/>
      <c r="K70" s="7"/>
      <c r="L70" s="7"/>
      <c r="M70" s="7"/>
      <c r="N70" s="7"/>
      <c r="O70" s="6"/>
    </row>
    <row r="71" spans="1:18" hidden="1" x14ac:dyDescent="0.25">
      <c r="A71" s="5"/>
      <c r="B71" s="25" t="s">
        <v>26</v>
      </c>
      <c r="C71" s="25"/>
      <c r="D71" s="25"/>
      <c r="E71" s="25"/>
      <c r="F71" s="7"/>
      <c r="G71" s="7"/>
      <c r="H71" s="7"/>
      <c r="I71" s="7"/>
      <c r="J71" s="7"/>
      <c r="K71" s="7"/>
      <c r="L71" s="7"/>
      <c r="M71" s="7"/>
      <c r="N71" s="7"/>
      <c r="O71" s="6"/>
    </row>
    <row r="72" spans="1:18" hidden="1" x14ac:dyDescent="0.25">
      <c r="A72" s="5"/>
      <c r="B72" s="1">
        <f>IF(N37="Yes",0,0.2)</f>
        <v>0.2</v>
      </c>
      <c r="C72" s="26"/>
      <c r="D72" s="25"/>
      <c r="E72" s="25"/>
      <c r="F72" s="7"/>
      <c r="G72" s="7"/>
      <c r="H72" s="10"/>
      <c r="I72" s="10"/>
      <c r="J72" s="10"/>
      <c r="K72" s="10"/>
      <c r="L72" s="10" t="s">
        <v>14</v>
      </c>
      <c r="M72" s="10"/>
      <c r="N72" s="62">
        <f>ROUNDDOWN(IF(N37="Yes",0,IF(N37="No",N74*0.2,0)),0)</f>
        <v>0</v>
      </c>
      <c r="O72" s="6"/>
      <c r="Q72"/>
    </row>
    <row r="73" spans="1:18" ht="2.4500000000000002" hidden="1" customHeight="1" x14ac:dyDescent="0.25">
      <c r="A73" s="5"/>
      <c r="B73" s="26"/>
      <c r="C73" s="26"/>
      <c r="D73" s="25"/>
      <c r="E73" s="25"/>
      <c r="F73" s="7"/>
      <c r="G73" s="7"/>
      <c r="H73" s="7"/>
      <c r="I73" s="7"/>
      <c r="J73" s="7"/>
      <c r="K73" s="7"/>
      <c r="L73" s="7"/>
      <c r="M73" s="7"/>
      <c r="N73" s="28"/>
      <c r="O73" s="6"/>
    </row>
    <row r="74" spans="1:18" ht="16.149999999999999" hidden="1" customHeight="1" x14ac:dyDescent="0.25">
      <c r="A74" s="5"/>
      <c r="B74" s="27" t="s">
        <v>30</v>
      </c>
      <c r="C74" s="27"/>
      <c r="D74" s="25"/>
      <c r="E74" s="25"/>
      <c r="F74" s="7"/>
      <c r="G74" s="7"/>
      <c r="H74" s="10"/>
      <c r="I74" s="10"/>
      <c r="J74" s="10"/>
      <c r="K74" s="10"/>
      <c r="L74" s="10" t="s">
        <v>22</v>
      </c>
      <c r="M74" s="10"/>
      <c r="N74" s="62">
        <f>ROUNDDOWN(IF(N37="Yes",N67+N72,IF(N37="No",N67/0.8,0)),0)</f>
        <v>0</v>
      </c>
      <c r="O74" s="6"/>
      <c r="P74" s="33"/>
      <c r="Q74"/>
      <c r="R74" s="32"/>
    </row>
    <row r="75" spans="1:18" ht="2.4500000000000002" hidden="1" customHeight="1" x14ac:dyDescent="0.25">
      <c r="A75" s="5"/>
      <c r="B75" s="26"/>
      <c r="C75" s="26"/>
      <c r="D75" s="25"/>
      <c r="E75" s="25"/>
      <c r="F75" s="7"/>
      <c r="G75" s="7"/>
      <c r="H75" s="7"/>
      <c r="I75" s="7"/>
      <c r="J75" s="7"/>
      <c r="K75" s="7"/>
      <c r="L75" s="7"/>
      <c r="M75" s="7"/>
      <c r="N75" s="28"/>
      <c r="O75" s="6"/>
    </row>
    <row r="76" spans="1:18" hidden="1" x14ac:dyDescent="0.25">
      <c r="A76" s="5"/>
      <c r="B76" s="27" t="s">
        <v>27</v>
      </c>
      <c r="C76" s="27"/>
      <c r="D76" s="25"/>
      <c r="E76" s="25"/>
      <c r="F76" s="7"/>
      <c r="G76" s="7"/>
      <c r="H76" s="10"/>
      <c r="I76" s="10"/>
      <c r="J76" s="10"/>
      <c r="K76" s="10"/>
      <c r="L76" s="10" t="s">
        <v>23</v>
      </c>
      <c r="M76" s="10"/>
      <c r="N76" s="62">
        <f>IF(N37="Yes",0,IF(N37="No",N57-N74,0))</f>
        <v>0</v>
      </c>
      <c r="O76" s="6"/>
      <c r="Q76"/>
    </row>
    <row r="77" spans="1:18" hidden="1" x14ac:dyDescent="0.25">
      <c r="A77" s="5"/>
      <c r="B77" s="1">
        <f>IF(N37="No",N49-0.2,0)</f>
        <v>0</v>
      </c>
      <c r="C77" s="26"/>
      <c r="D77" s="25"/>
      <c r="E77" s="25"/>
      <c r="F77" s="7"/>
      <c r="G77" s="7"/>
      <c r="H77" s="10"/>
      <c r="I77" s="10"/>
      <c r="J77" s="10"/>
      <c r="K77" s="10"/>
      <c r="L77" s="10"/>
      <c r="M77" s="10"/>
      <c r="N77" s="28"/>
      <c r="O77" s="6"/>
    </row>
    <row r="78" spans="1:18" ht="1.9" hidden="1" customHeight="1" thickBot="1" x14ac:dyDescent="0.3">
      <c r="A78" s="5"/>
      <c r="B78" s="26"/>
      <c r="C78" s="26"/>
      <c r="D78" s="25"/>
      <c r="E78" s="25"/>
      <c r="F78" s="7"/>
      <c r="G78" s="7"/>
      <c r="H78" s="7"/>
      <c r="I78" s="7"/>
      <c r="J78" s="7"/>
      <c r="K78" s="7"/>
      <c r="L78" s="7"/>
      <c r="M78" s="7"/>
      <c r="N78" s="28"/>
      <c r="O78" s="6"/>
    </row>
    <row r="79" spans="1:18" ht="16.149999999999999" hidden="1" customHeight="1" thickTop="1" thickBot="1" x14ac:dyDescent="0.3">
      <c r="A79" s="5"/>
      <c r="B79" s="8" t="s">
        <v>6</v>
      </c>
      <c r="C79" s="8"/>
      <c r="D79" s="9"/>
      <c r="E79" s="9"/>
      <c r="F79" s="9"/>
      <c r="G79" s="9"/>
      <c r="H79" s="10"/>
      <c r="I79" s="10"/>
      <c r="J79" s="10"/>
      <c r="K79" s="10"/>
      <c r="L79" s="10" t="s">
        <v>29</v>
      </c>
      <c r="M79" s="10"/>
      <c r="N79" s="63">
        <f>N67+N72+N76</f>
        <v>0</v>
      </c>
      <c r="O79" s="6"/>
      <c r="Q79"/>
    </row>
    <row r="80" spans="1:18" s="39" customFormat="1" ht="4.1500000000000004" hidden="1" customHeight="1" thickTop="1" x14ac:dyDescent="0.2">
      <c r="A80" s="36"/>
      <c r="B80" s="8"/>
      <c r="C80" s="8"/>
      <c r="D80" s="37"/>
      <c r="E80" s="37"/>
      <c r="F80" s="37"/>
      <c r="G80" s="37"/>
      <c r="H80" s="10"/>
      <c r="I80" s="10"/>
      <c r="J80" s="10"/>
      <c r="K80" s="10"/>
      <c r="L80" s="10"/>
      <c r="M80" s="10"/>
      <c r="N80" s="28"/>
      <c r="O80" s="38"/>
      <c r="Q80" s="40"/>
    </row>
    <row r="81" spans="1:17" s="39" customFormat="1" ht="16.149999999999999" hidden="1" customHeight="1" x14ac:dyDescent="0.25">
      <c r="A81" s="36"/>
      <c r="B81" s="8"/>
      <c r="C81" s="8"/>
      <c r="D81" s="216" t="s">
        <v>40</v>
      </c>
      <c r="E81" s="216"/>
      <c r="F81" s="216"/>
      <c r="G81" s="216"/>
      <c r="H81" s="216"/>
      <c r="I81" s="216"/>
      <c r="J81" s="216"/>
      <c r="K81" s="216"/>
      <c r="L81" s="216"/>
      <c r="M81" s="216"/>
      <c r="N81" s="216"/>
      <c r="O81" s="38"/>
      <c r="Q81"/>
    </row>
    <row r="82" spans="1:17" s="39" customFormat="1" ht="2.4500000000000002" hidden="1" customHeight="1" x14ac:dyDescent="0.25">
      <c r="A82" s="36"/>
      <c r="B82" s="8"/>
      <c r="C82" s="8"/>
      <c r="D82" s="49"/>
      <c r="E82" s="49"/>
      <c r="F82" s="49"/>
      <c r="G82" s="49"/>
      <c r="H82" s="49"/>
      <c r="I82" s="49"/>
      <c r="J82" s="49"/>
      <c r="K82" s="49"/>
      <c r="L82" s="49"/>
      <c r="M82" s="49"/>
      <c r="N82" s="49"/>
      <c r="O82" s="38"/>
      <c r="Q82"/>
    </row>
    <row r="83" spans="1:17" s="39" customFormat="1" ht="24.75" hidden="1" thickBot="1" x14ac:dyDescent="0.3">
      <c r="A83" s="36"/>
      <c r="B83" s="35" t="s">
        <v>44</v>
      </c>
      <c r="C83" s="8"/>
      <c r="D83" s="43" t="s">
        <v>33</v>
      </c>
      <c r="E83" s="43"/>
      <c r="F83" s="43" t="s">
        <v>34</v>
      </c>
      <c r="G83" s="43"/>
      <c r="H83" s="44" t="s">
        <v>35</v>
      </c>
      <c r="I83" s="44"/>
      <c r="J83" s="44" t="s">
        <v>36</v>
      </c>
      <c r="K83" s="44"/>
      <c r="L83" s="44" t="s">
        <v>37</v>
      </c>
      <c r="M83" s="44"/>
      <c r="N83" s="41" t="s">
        <v>32</v>
      </c>
      <c r="O83" s="38"/>
      <c r="Q83"/>
    </row>
    <row r="84" spans="1:17" s="39" customFormat="1" ht="16.149999999999999" hidden="1" customHeight="1" thickBot="1" x14ac:dyDescent="0.3">
      <c r="A84" s="36"/>
      <c r="B84" s="8" t="s">
        <v>43</v>
      </c>
      <c r="C84" s="8"/>
      <c r="D84" s="62">
        <v>0</v>
      </c>
      <c r="E84" s="28"/>
      <c r="F84" s="62">
        <v>0</v>
      </c>
      <c r="G84" s="37"/>
      <c r="H84" s="58">
        <v>0</v>
      </c>
      <c r="I84" s="42"/>
      <c r="J84" s="64">
        <v>0</v>
      </c>
      <c r="K84" s="42"/>
      <c r="L84" s="65">
        <v>0</v>
      </c>
      <c r="M84" s="42"/>
      <c r="N84" s="62">
        <f>D84+F84+J84+L84</f>
        <v>0</v>
      </c>
      <c r="O84" s="54"/>
      <c r="Q84"/>
    </row>
    <row r="85" spans="1:17" s="39" customFormat="1" ht="3" hidden="1" customHeight="1" thickBot="1" x14ac:dyDescent="0.3">
      <c r="A85" s="36"/>
      <c r="B85" s="8"/>
      <c r="C85" s="8"/>
      <c r="D85" s="51"/>
      <c r="E85" s="28"/>
      <c r="F85" s="51"/>
      <c r="G85" s="37"/>
      <c r="H85" s="52"/>
      <c r="I85" s="42"/>
      <c r="J85" s="53"/>
      <c r="K85" s="42"/>
      <c r="L85" s="53"/>
      <c r="M85" s="42"/>
      <c r="N85" s="55"/>
      <c r="O85" s="38"/>
      <c r="Q85"/>
    </row>
    <row r="86" spans="1:17" s="39" customFormat="1" ht="15.75" hidden="1" thickBot="1" x14ac:dyDescent="0.3">
      <c r="A86" s="36"/>
      <c r="B86" s="8" t="s">
        <v>45</v>
      </c>
      <c r="C86" s="8"/>
      <c r="D86" s="62">
        <v>0</v>
      </c>
      <c r="E86" s="28"/>
      <c r="F86" s="62">
        <v>0</v>
      </c>
      <c r="G86" s="37"/>
      <c r="H86" s="58">
        <v>0</v>
      </c>
      <c r="I86" s="42"/>
      <c r="J86" s="64">
        <v>0</v>
      </c>
      <c r="K86" s="42"/>
      <c r="L86" s="65">
        <v>0</v>
      </c>
      <c r="M86" s="42"/>
      <c r="N86" s="62">
        <f>D86+F86+J86+L86</f>
        <v>0</v>
      </c>
      <c r="O86" s="38"/>
      <c r="Q86"/>
    </row>
    <row r="87" spans="1:17" s="39" customFormat="1" ht="3" hidden="1" customHeight="1" thickBot="1" x14ac:dyDescent="0.3">
      <c r="A87" s="36"/>
      <c r="B87" s="8"/>
      <c r="C87" s="8"/>
      <c r="D87" s="51"/>
      <c r="E87" s="28"/>
      <c r="F87" s="51"/>
      <c r="G87" s="37"/>
      <c r="H87" s="52"/>
      <c r="I87" s="42"/>
      <c r="J87" s="53"/>
      <c r="K87" s="42"/>
      <c r="L87" s="53"/>
      <c r="M87" s="42"/>
      <c r="N87" s="51"/>
      <c r="O87" s="38"/>
      <c r="Q87"/>
    </row>
    <row r="88" spans="1:17" s="39" customFormat="1" ht="15.75" hidden="1" thickBot="1" x14ac:dyDescent="0.3">
      <c r="A88" s="36"/>
      <c r="B88" s="8" t="s">
        <v>46</v>
      </c>
      <c r="C88" s="8"/>
      <c r="D88" s="62">
        <v>0</v>
      </c>
      <c r="E88" s="28"/>
      <c r="F88" s="62">
        <v>0</v>
      </c>
      <c r="G88" s="37"/>
      <c r="H88" s="58">
        <v>0</v>
      </c>
      <c r="I88" s="42"/>
      <c r="J88" s="64">
        <v>0</v>
      </c>
      <c r="K88" s="42"/>
      <c r="L88" s="65">
        <v>0</v>
      </c>
      <c r="M88" s="42"/>
      <c r="N88" s="62">
        <f>D88+F88+J88+L88</f>
        <v>0</v>
      </c>
      <c r="O88" s="38"/>
      <c r="Q88"/>
    </row>
    <row r="89" spans="1:17" s="39" customFormat="1" ht="3" hidden="1" customHeight="1" x14ac:dyDescent="0.25">
      <c r="A89" s="36"/>
      <c r="B89" s="8"/>
      <c r="C89" s="8"/>
      <c r="D89" s="51"/>
      <c r="E89" s="28"/>
      <c r="F89" s="51"/>
      <c r="G89" s="37"/>
      <c r="H89" s="52"/>
      <c r="I89" s="42"/>
      <c r="J89" s="53"/>
      <c r="K89" s="42"/>
      <c r="L89" s="53"/>
      <c r="M89" s="42"/>
      <c r="N89" s="51"/>
      <c r="O89" s="38"/>
      <c r="Q89"/>
    </row>
    <row r="90" spans="1:17" s="39" customFormat="1" ht="16.149999999999999" hidden="1" customHeight="1" x14ac:dyDescent="0.25">
      <c r="A90" s="36"/>
      <c r="B90" s="8" t="s">
        <v>41</v>
      </c>
      <c r="C90" s="8"/>
      <c r="D90" s="62">
        <f>IF(N37="Yes",N17,IF(N37="No",N67*0.9,0))</f>
        <v>0</v>
      </c>
      <c r="E90" s="28"/>
      <c r="F90" s="62">
        <v>0</v>
      </c>
      <c r="G90" s="37"/>
      <c r="H90" s="58">
        <f>IF(N37="Yes",(D90*0.2),IF(N37="No",0))</f>
        <v>0</v>
      </c>
      <c r="I90" s="42"/>
      <c r="J90" s="64">
        <f>IF(N37="Yes",0,IF(N37="No",(D90/0.8)-D90))</f>
        <v>0</v>
      </c>
      <c r="K90" s="42"/>
      <c r="L90" s="64">
        <f>N76</f>
        <v>0</v>
      </c>
      <c r="M90" s="42"/>
      <c r="N90" s="62">
        <f>D90+F90+J90+L90</f>
        <v>0</v>
      </c>
      <c r="O90" s="38"/>
      <c r="Q90"/>
    </row>
    <row r="91" spans="1:17" s="39" customFormat="1" ht="3" hidden="1" customHeight="1" x14ac:dyDescent="0.25">
      <c r="A91" s="36"/>
      <c r="B91" s="8"/>
      <c r="C91" s="8"/>
      <c r="D91" s="51"/>
      <c r="E91" s="28"/>
      <c r="F91" s="51"/>
      <c r="G91" s="37"/>
      <c r="H91" s="52"/>
      <c r="I91" s="42"/>
      <c r="J91" s="53"/>
      <c r="K91" s="42"/>
      <c r="L91" s="53"/>
      <c r="M91" s="42"/>
      <c r="N91" s="56"/>
      <c r="O91" s="38"/>
      <c r="Q91"/>
    </row>
    <row r="92" spans="1:17" s="39" customFormat="1" ht="16.149999999999999" hidden="1" customHeight="1" x14ac:dyDescent="0.25">
      <c r="A92" s="36"/>
      <c r="B92" s="8" t="s">
        <v>42</v>
      </c>
      <c r="C92" s="8"/>
      <c r="D92" s="62">
        <f>IF(N37="Yes",N27,IF(N37="No",N67*0.1,0))</f>
        <v>0</v>
      </c>
      <c r="E92" s="28"/>
      <c r="F92" s="62">
        <v>0</v>
      </c>
      <c r="G92" s="37"/>
      <c r="H92" s="58">
        <f>IF(N37="Yes",(D92*0.2),IF(N37="No",0))</f>
        <v>0</v>
      </c>
      <c r="I92" s="42"/>
      <c r="J92" s="64">
        <f>IF(N37="Yes",0,IF(N37="No",(D92/0.8)-D92))</f>
        <v>0</v>
      </c>
      <c r="K92" s="42"/>
      <c r="L92" s="64">
        <v>0</v>
      </c>
      <c r="M92" s="42"/>
      <c r="N92" s="62">
        <f>D92+F92+J92+L92</f>
        <v>0</v>
      </c>
      <c r="O92" s="38"/>
      <c r="Q92"/>
    </row>
    <row r="93" spans="1:17" s="39" customFormat="1" ht="3.6" hidden="1" customHeight="1" thickBot="1" x14ac:dyDescent="0.3">
      <c r="A93" s="36"/>
      <c r="B93" s="8"/>
      <c r="C93" s="8"/>
      <c r="D93" s="51"/>
      <c r="E93" s="28"/>
      <c r="F93" s="51"/>
      <c r="G93" s="37"/>
      <c r="H93" s="52"/>
      <c r="I93" s="42"/>
      <c r="J93" s="53"/>
      <c r="K93" s="42"/>
      <c r="L93" s="53"/>
      <c r="M93" s="42"/>
      <c r="N93" s="57"/>
      <c r="O93" s="38"/>
      <c r="Q93"/>
    </row>
    <row r="94" spans="1:17" s="39" customFormat="1" ht="16.149999999999999" hidden="1" customHeight="1" thickTop="1" thickBot="1" x14ac:dyDescent="0.3">
      <c r="A94" s="36"/>
      <c r="B94" s="8" t="s">
        <v>32</v>
      </c>
      <c r="C94" s="8"/>
      <c r="D94" s="62">
        <f>ROUNDDOWN(SUM(D84+D90+D92),0)</f>
        <v>0</v>
      </c>
      <c r="E94" s="28"/>
      <c r="F94" s="62">
        <f>F84+F90+F92</f>
        <v>0</v>
      </c>
      <c r="G94" s="37"/>
      <c r="H94" s="58">
        <f>ROUND(SUM(H84+H90+H92),0)</f>
        <v>0</v>
      </c>
      <c r="I94" s="42"/>
      <c r="J94" s="64">
        <f>ROUNDDOWN(SUM(J90+J92),0)</f>
        <v>0</v>
      </c>
      <c r="K94" s="42"/>
      <c r="L94" s="64">
        <f>ROUNDDOWN(SUM(L84+L86+L88+L90+L92),0)</f>
        <v>0</v>
      </c>
      <c r="M94" s="42"/>
      <c r="N94" s="63">
        <f>ROUNDDOWN(N84+N86+N88+N90+N92,0)</f>
        <v>0</v>
      </c>
      <c r="O94" s="38"/>
      <c r="Q94"/>
    </row>
    <row r="95" spans="1:17" ht="5.45" hidden="1" customHeight="1" thickTop="1" thickBot="1" x14ac:dyDescent="0.3">
      <c r="A95" s="11"/>
      <c r="B95" s="12"/>
      <c r="C95" s="12"/>
      <c r="D95" s="13"/>
      <c r="E95" s="13"/>
      <c r="F95" s="13"/>
      <c r="G95" s="13"/>
      <c r="H95" s="14"/>
      <c r="I95" s="14"/>
      <c r="J95" s="14"/>
      <c r="K95" s="14"/>
      <c r="L95" s="14"/>
      <c r="M95" s="14"/>
      <c r="N95" s="14"/>
      <c r="O95" s="15"/>
    </row>
    <row r="96" spans="1:17" x14ac:dyDescent="0.25">
      <c r="N96" s="33"/>
    </row>
    <row r="97" spans="2:3" x14ac:dyDescent="0.25">
      <c r="B97" s="34"/>
      <c r="C97" s="34"/>
    </row>
    <row r="98" spans="2:3" x14ac:dyDescent="0.25">
      <c r="B98" s="33"/>
      <c r="C98" s="33"/>
    </row>
  </sheetData>
  <sheetProtection algorithmName="SHA-512" hashValue="TwJcwuLFSlDNOAJl0NrlyNlj22ZVOuVEtx59nz7co0PZ1z45sXzYkqrioRMiPLO4DyqptJkeOW1EO60tIqR20g==" saltValue="pXP0VjRQ1Yy50tuz6JknEQ==" spinCount="100000" sheet="1" objects="1" scenarios="1"/>
  <mergeCells count="10">
    <mergeCell ref="D81:N81"/>
    <mergeCell ref="B64:N64"/>
    <mergeCell ref="B59:N59"/>
    <mergeCell ref="B62:N62"/>
    <mergeCell ref="B4:N4"/>
    <mergeCell ref="B34:N34"/>
    <mergeCell ref="B47:N47"/>
    <mergeCell ref="B32:N32"/>
    <mergeCell ref="J37:L37"/>
    <mergeCell ref="J38:L38"/>
  </mergeCells>
  <conditionalFormatting sqref="B4:N4">
    <cfRule type="containsBlanks" dxfId="5" priority="17">
      <formula>LEN(TRIM(B4))=0</formula>
    </cfRule>
  </conditionalFormatting>
  <conditionalFormatting sqref="N49">
    <cfRule type="containsBlanks" dxfId="4" priority="6">
      <formula>LEN(TRIM(N49))=0</formula>
    </cfRule>
    <cfRule type="containsBlanks" dxfId="3" priority="13">
      <formula>LEN(TRIM(N49))=0</formula>
    </cfRule>
  </conditionalFormatting>
  <conditionalFormatting sqref="N37">
    <cfRule type="containsBlanks" dxfId="2" priority="7">
      <formula>LEN(TRIM(N37))=0</formula>
    </cfRule>
  </conditionalFormatting>
  <dataValidations count="3">
    <dataValidation type="list" sqref="N37" xr:uid="{00000000-0002-0000-0100-000000000000}">
      <formula1>$P$37:$Q$37</formula1>
    </dataValidation>
    <dataValidation type="list" allowBlank="1" showInputMessage="1" showErrorMessage="1" sqref="N9:N12" xr:uid="{F017DD5D-4875-4D5C-A180-8DD877A47EF9}">
      <formula1>$N$9:$N$11</formula1>
    </dataValidation>
    <dataValidation type="list" allowBlank="1" showInputMessage="1" showErrorMessage="1" sqref="N38" xr:uid="{93BE84B4-A25F-4F48-B97E-0DDE0E197D76}">
      <formula1>$P$38:$R$38</formula1>
    </dataValidation>
  </dataValidations>
  <pageMargins left="0.7" right="0.7" top="0.75" bottom="0.75" header="0.3" footer="0.3"/>
  <pageSetup scale="66" orientation="portrait" r:id="rId1"/>
  <ignoredErrors>
    <ignoredError sqref="L67:L79 L21 L27:L30 L40:L43 L49 L51:L57 L20 L23 L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9"/>
  <sheetViews>
    <sheetView workbookViewId="0">
      <pane ySplit="5" topLeftCell="A6" activePane="bottomLeft" state="frozen"/>
      <selection pane="bottomLeft" activeCell="F11" sqref="F11"/>
    </sheetView>
  </sheetViews>
  <sheetFormatPr defaultRowHeight="15" x14ac:dyDescent="0.25"/>
  <cols>
    <col min="1" max="1" width="1.85546875" customWidth="1"/>
    <col min="2" max="2" width="44.7109375" customWidth="1"/>
    <col min="3" max="3" width="10.7109375" bestFit="1" customWidth="1"/>
    <col min="4" max="4" width="5.5703125" customWidth="1"/>
    <col min="5" max="5" width="16.85546875" customWidth="1"/>
    <col min="6" max="6" width="18.7109375" customWidth="1"/>
    <col min="7" max="7" width="2.140625" customWidth="1"/>
  </cols>
  <sheetData>
    <row r="1" spans="1:7" x14ac:dyDescent="0.25">
      <c r="A1" s="232" t="s">
        <v>108</v>
      </c>
      <c r="B1" s="232"/>
      <c r="C1" s="232"/>
      <c r="D1" s="232"/>
      <c r="E1" s="232"/>
      <c r="F1" s="232"/>
      <c r="G1" s="232"/>
    </row>
    <row r="2" spans="1:7" ht="48" customHeight="1" x14ac:dyDescent="0.25">
      <c r="A2" s="72"/>
      <c r="B2" s="229" t="s">
        <v>110</v>
      </c>
      <c r="C2" s="229"/>
      <c r="D2" s="229"/>
      <c r="E2" s="229"/>
      <c r="F2" s="229"/>
      <c r="G2" s="72"/>
    </row>
    <row r="3" spans="1:7" ht="23.45" customHeight="1" x14ac:dyDescent="0.25">
      <c r="A3" s="72"/>
      <c r="B3" s="233" t="s">
        <v>102</v>
      </c>
      <c r="C3" s="233"/>
      <c r="D3" s="233"/>
      <c r="E3" s="233"/>
      <c r="F3" s="233"/>
      <c r="G3" s="72"/>
    </row>
    <row r="4" spans="1:7" ht="3" customHeight="1" thickBot="1" x14ac:dyDescent="0.3">
      <c r="A4" s="72"/>
      <c r="B4" s="190"/>
      <c r="C4" s="190"/>
      <c r="D4" s="190"/>
      <c r="E4" s="190"/>
      <c r="F4" s="190"/>
      <c r="G4" s="72"/>
    </row>
    <row r="5" spans="1:7" x14ac:dyDescent="0.25">
      <c r="A5" s="72"/>
      <c r="B5" s="191" t="s">
        <v>16</v>
      </c>
      <c r="C5" s="192" t="s">
        <v>17</v>
      </c>
      <c r="D5" s="192" t="s">
        <v>18</v>
      </c>
      <c r="E5" s="193" t="s">
        <v>19</v>
      </c>
      <c r="F5" s="194" t="s">
        <v>20</v>
      </c>
      <c r="G5" s="72"/>
    </row>
    <row r="6" spans="1:7" x14ac:dyDescent="0.25">
      <c r="A6" s="72"/>
      <c r="B6" s="47"/>
      <c r="C6" s="46"/>
      <c r="D6" s="48"/>
      <c r="E6" s="66"/>
      <c r="F6" s="195">
        <f>C6*E6</f>
        <v>0</v>
      </c>
      <c r="G6" s="72"/>
    </row>
    <row r="7" spans="1:7" x14ac:dyDescent="0.25">
      <c r="A7" s="72"/>
      <c r="B7" s="47"/>
      <c r="C7" s="46"/>
      <c r="D7" s="48"/>
      <c r="E7" s="66"/>
      <c r="F7" s="195">
        <f t="shared" ref="F7:F46" si="0">C7*E7</f>
        <v>0</v>
      </c>
      <c r="G7" s="72"/>
    </row>
    <row r="8" spans="1:7" x14ac:dyDescent="0.25">
      <c r="A8" s="72"/>
      <c r="B8" s="47"/>
      <c r="C8" s="46"/>
      <c r="D8" s="48"/>
      <c r="E8" s="66"/>
      <c r="F8" s="195">
        <f t="shared" si="0"/>
        <v>0</v>
      </c>
      <c r="G8" s="72"/>
    </row>
    <row r="9" spans="1:7" x14ac:dyDescent="0.25">
      <c r="A9" s="72"/>
      <c r="B9" s="47"/>
      <c r="C9" s="46"/>
      <c r="D9" s="48"/>
      <c r="E9" s="66"/>
      <c r="F9" s="195">
        <f t="shared" si="0"/>
        <v>0</v>
      </c>
      <c r="G9" s="72"/>
    </row>
    <row r="10" spans="1:7" x14ac:dyDescent="0.25">
      <c r="A10" s="72"/>
      <c r="B10" s="47"/>
      <c r="C10" s="46"/>
      <c r="D10" s="48"/>
      <c r="E10" s="66"/>
      <c r="F10" s="195">
        <f t="shared" si="0"/>
        <v>0</v>
      </c>
      <c r="G10" s="72"/>
    </row>
    <row r="11" spans="1:7" x14ac:dyDescent="0.25">
      <c r="A11" s="72"/>
      <c r="B11" s="47"/>
      <c r="C11" s="46"/>
      <c r="D11" s="48"/>
      <c r="E11" s="66"/>
      <c r="F11" s="195">
        <f t="shared" si="0"/>
        <v>0</v>
      </c>
      <c r="G11" s="72"/>
    </row>
    <row r="12" spans="1:7" x14ac:dyDescent="0.25">
      <c r="A12" s="72"/>
      <c r="B12" s="47"/>
      <c r="C12" s="46"/>
      <c r="D12" s="48"/>
      <c r="E12" s="66"/>
      <c r="F12" s="195">
        <f t="shared" si="0"/>
        <v>0</v>
      </c>
      <c r="G12" s="72"/>
    </row>
    <row r="13" spans="1:7" x14ac:dyDescent="0.25">
      <c r="A13" s="72"/>
      <c r="B13" s="47"/>
      <c r="C13" s="46"/>
      <c r="D13" s="48"/>
      <c r="E13" s="66"/>
      <c r="F13" s="195">
        <f t="shared" si="0"/>
        <v>0</v>
      </c>
      <c r="G13" s="72"/>
    </row>
    <row r="14" spans="1:7" x14ac:dyDescent="0.25">
      <c r="A14" s="72"/>
      <c r="B14" s="47"/>
      <c r="C14" s="46"/>
      <c r="D14" s="48"/>
      <c r="E14" s="66"/>
      <c r="F14" s="195">
        <f t="shared" si="0"/>
        <v>0</v>
      </c>
      <c r="G14" s="72"/>
    </row>
    <row r="15" spans="1:7" x14ac:dyDescent="0.25">
      <c r="A15" s="72"/>
      <c r="B15" s="47"/>
      <c r="C15" s="46"/>
      <c r="D15" s="48"/>
      <c r="E15" s="66"/>
      <c r="F15" s="195">
        <f t="shared" si="0"/>
        <v>0</v>
      </c>
      <c r="G15" s="72"/>
    </row>
    <row r="16" spans="1:7" x14ac:dyDescent="0.25">
      <c r="A16" s="72"/>
      <c r="B16" s="47"/>
      <c r="C16" s="46"/>
      <c r="D16" s="48"/>
      <c r="E16" s="66"/>
      <c r="F16" s="195">
        <f t="shared" si="0"/>
        <v>0</v>
      </c>
      <c r="G16" s="72"/>
    </row>
    <row r="17" spans="1:7" x14ac:dyDescent="0.25">
      <c r="A17" s="72"/>
      <c r="B17" s="47"/>
      <c r="C17" s="46"/>
      <c r="D17" s="48"/>
      <c r="E17" s="66"/>
      <c r="F17" s="195">
        <f t="shared" si="0"/>
        <v>0</v>
      </c>
      <c r="G17" s="72"/>
    </row>
    <row r="18" spans="1:7" x14ac:dyDescent="0.25">
      <c r="A18" s="72"/>
      <c r="B18" s="47"/>
      <c r="C18" s="46"/>
      <c r="D18" s="48"/>
      <c r="E18" s="66"/>
      <c r="F18" s="195">
        <f t="shared" si="0"/>
        <v>0</v>
      </c>
      <c r="G18" s="72"/>
    </row>
    <row r="19" spans="1:7" x14ac:dyDescent="0.25">
      <c r="A19" s="72"/>
      <c r="B19" s="47"/>
      <c r="C19" s="46"/>
      <c r="D19" s="48"/>
      <c r="E19" s="66"/>
      <c r="F19" s="195">
        <f t="shared" si="0"/>
        <v>0</v>
      </c>
      <c r="G19" s="72"/>
    </row>
    <row r="20" spans="1:7" x14ac:dyDescent="0.25">
      <c r="A20" s="72"/>
      <c r="B20" s="47"/>
      <c r="C20" s="46"/>
      <c r="D20" s="48"/>
      <c r="E20" s="66"/>
      <c r="F20" s="195">
        <f t="shared" si="0"/>
        <v>0</v>
      </c>
      <c r="G20" s="72"/>
    </row>
    <row r="21" spans="1:7" x14ac:dyDescent="0.25">
      <c r="A21" s="72"/>
      <c r="B21" s="47"/>
      <c r="C21" s="46"/>
      <c r="D21" s="48"/>
      <c r="E21" s="66"/>
      <c r="F21" s="195">
        <f t="shared" si="0"/>
        <v>0</v>
      </c>
      <c r="G21" s="72"/>
    </row>
    <row r="22" spans="1:7" x14ac:dyDescent="0.25">
      <c r="A22" s="72"/>
      <c r="B22" s="47"/>
      <c r="C22" s="46"/>
      <c r="D22" s="48"/>
      <c r="E22" s="66"/>
      <c r="F22" s="195">
        <f t="shared" si="0"/>
        <v>0</v>
      </c>
      <c r="G22" s="72"/>
    </row>
    <row r="23" spans="1:7" x14ac:dyDescent="0.25">
      <c r="A23" s="72"/>
      <c r="B23" s="47"/>
      <c r="C23" s="46"/>
      <c r="D23" s="48"/>
      <c r="E23" s="66"/>
      <c r="F23" s="195">
        <f t="shared" si="0"/>
        <v>0</v>
      </c>
      <c r="G23" s="72"/>
    </row>
    <row r="24" spans="1:7" x14ac:dyDescent="0.25">
      <c r="A24" s="72"/>
      <c r="B24" s="47"/>
      <c r="C24" s="46"/>
      <c r="D24" s="48"/>
      <c r="E24" s="66"/>
      <c r="F24" s="195">
        <f t="shared" si="0"/>
        <v>0</v>
      </c>
      <c r="G24" s="72"/>
    </row>
    <row r="25" spans="1:7" x14ac:dyDescent="0.25">
      <c r="A25" s="72"/>
      <c r="B25" s="47"/>
      <c r="C25" s="46"/>
      <c r="D25" s="48"/>
      <c r="E25" s="66"/>
      <c r="F25" s="195">
        <f t="shared" si="0"/>
        <v>0</v>
      </c>
      <c r="G25" s="72"/>
    </row>
    <row r="26" spans="1:7" x14ac:dyDescent="0.25">
      <c r="A26" s="72"/>
      <c r="B26" s="47"/>
      <c r="C26" s="46"/>
      <c r="D26" s="48"/>
      <c r="E26" s="66"/>
      <c r="F26" s="195">
        <f t="shared" si="0"/>
        <v>0</v>
      </c>
      <c r="G26" s="72"/>
    </row>
    <row r="27" spans="1:7" x14ac:dyDescent="0.25">
      <c r="A27" s="72"/>
      <c r="B27" s="47"/>
      <c r="C27" s="46"/>
      <c r="D27" s="48"/>
      <c r="E27" s="66"/>
      <c r="F27" s="195">
        <f t="shared" si="0"/>
        <v>0</v>
      </c>
      <c r="G27" s="72"/>
    </row>
    <row r="28" spans="1:7" x14ac:dyDescent="0.25">
      <c r="A28" s="72"/>
      <c r="B28" s="47"/>
      <c r="C28" s="46"/>
      <c r="D28" s="48"/>
      <c r="E28" s="66"/>
      <c r="F28" s="195">
        <f t="shared" si="0"/>
        <v>0</v>
      </c>
      <c r="G28" s="72"/>
    </row>
    <row r="29" spans="1:7" x14ac:dyDescent="0.25">
      <c r="A29" s="72"/>
      <c r="B29" s="47"/>
      <c r="C29" s="46"/>
      <c r="D29" s="48"/>
      <c r="E29" s="66"/>
      <c r="F29" s="195">
        <f t="shared" si="0"/>
        <v>0</v>
      </c>
      <c r="G29" s="72"/>
    </row>
    <row r="30" spans="1:7" x14ac:dyDescent="0.25">
      <c r="A30" s="72"/>
      <c r="B30" s="47"/>
      <c r="C30" s="46"/>
      <c r="D30" s="48"/>
      <c r="E30" s="66"/>
      <c r="F30" s="195">
        <f t="shared" si="0"/>
        <v>0</v>
      </c>
      <c r="G30" s="72"/>
    </row>
    <row r="31" spans="1:7" x14ac:dyDescent="0.25">
      <c r="A31" s="72"/>
      <c r="B31" s="47"/>
      <c r="C31" s="46"/>
      <c r="D31" s="48"/>
      <c r="E31" s="66"/>
      <c r="F31" s="195">
        <f t="shared" si="0"/>
        <v>0</v>
      </c>
      <c r="G31" s="72"/>
    </row>
    <row r="32" spans="1:7" x14ac:dyDescent="0.25">
      <c r="A32" s="72"/>
      <c r="B32" s="47"/>
      <c r="C32" s="46"/>
      <c r="D32" s="48"/>
      <c r="E32" s="66"/>
      <c r="F32" s="195">
        <f t="shared" si="0"/>
        <v>0</v>
      </c>
      <c r="G32" s="72"/>
    </row>
    <row r="33" spans="1:7" x14ac:dyDescent="0.25">
      <c r="A33" s="72"/>
      <c r="B33" s="47"/>
      <c r="C33" s="46"/>
      <c r="D33" s="48"/>
      <c r="E33" s="66"/>
      <c r="F33" s="195">
        <f t="shared" si="0"/>
        <v>0</v>
      </c>
      <c r="G33" s="72"/>
    </row>
    <row r="34" spans="1:7" x14ac:dyDescent="0.25">
      <c r="A34" s="72"/>
      <c r="B34" s="47"/>
      <c r="C34" s="46"/>
      <c r="D34" s="48"/>
      <c r="E34" s="66"/>
      <c r="F34" s="195">
        <f t="shared" si="0"/>
        <v>0</v>
      </c>
      <c r="G34" s="72"/>
    </row>
    <row r="35" spans="1:7" x14ac:dyDescent="0.25">
      <c r="A35" s="72"/>
      <c r="B35" s="47"/>
      <c r="C35" s="46"/>
      <c r="D35" s="48"/>
      <c r="E35" s="66"/>
      <c r="F35" s="195">
        <f t="shared" si="0"/>
        <v>0</v>
      </c>
      <c r="G35" s="72"/>
    </row>
    <row r="36" spans="1:7" x14ac:dyDescent="0.25">
      <c r="A36" s="72"/>
      <c r="B36" s="47"/>
      <c r="C36" s="46"/>
      <c r="D36" s="48"/>
      <c r="E36" s="66"/>
      <c r="F36" s="195">
        <f t="shared" si="0"/>
        <v>0</v>
      </c>
      <c r="G36" s="72"/>
    </row>
    <row r="37" spans="1:7" x14ac:dyDescent="0.25">
      <c r="A37" s="72"/>
      <c r="B37" s="47"/>
      <c r="C37" s="46"/>
      <c r="D37" s="48"/>
      <c r="E37" s="66"/>
      <c r="F37" s="195">
        <f t="shared" si="0"/>
        <v>0</v>
      </c>
      <c r="G37" s="72"/>
    </row>
    <row r="38" spans="1:7" x14ac:dyDescent="0.25">
      <c r="A38" s="72"/>
      <c r="B38" s="47"/>
      <c r="C38" s="46"/>
      <c r="D38" s="48"/>
      <c r="E38" s="66"/>
      <c r="F38" s="195">
        <f t="shared" si="0"/>
        <v>0</v>
      </c>
      <c r="G38" s="72"/>
    </row>
    <row r="39" spans="1:7" x14ac:dyDescent="0.25">
      <c r="A39" s="72"/>
      <c r="B39" s="47"/>
      <c r="C39" s="46"/>
      <c r="D39" s="48"/>
      <c r="E39" s="66"/>
      <c r="F39" s="195">
        <f t="shared" si="0"/>
        <v>0</v>
      </c>
      <c r="G39" s="72"/>
    </row>
    <row r="40" spans="1:7" x14ac:dyDescent="0.25">
      <c r="A40" s="72"/>
      <c r="B40" s="47"/>
      <c r="C40" s="46"/>
      <c r="D40" s="48"/>
      <c r="E40" s="66"/>
      <c r="F40" s="195">
        <f t="shared" si="0"/>
        <v>0</v>
      </c>
      <c r="G40" s="72"/>
    </row>
    <row r="41" spans="1:7" x14ac:dyDescent="0.25">
      <c r="A41" s="72"/>
      <c r="B41" s="47"/>
      <c r="C41" s="46"/>
      <c r="D41" s="48"/>
      <c r="E41" s="66"/>
      <c r="F41" s="195">
        <f t="shared" si="0"/>
        <v>0</v>
      </c>
      <c r="G41" s="72"/>
    </row>
    <row r="42" spans="1:7" x14ac:dyDescent="0.25">
      <c r="A42" s="72"/>
      <c r="B42" s="47"/>
      <c r="C42" s="46"/>
      <c r="D42" s="48"/>
      <c r="E42" s="66"/>
      <c r="F42" s="195">
        <f t="shared" si="0"/>
        <v>0</v>
      </c>
      <c r="G42" s="72"/>
    </row>
    <row r="43" spans="1:7" x14ac:dyDescent="0.25">
      <c r="A43" s="72"/>
      <c r="B43" s="47"/>
      <c r="C43" s="46"/>
      <c r="D43" s="48"/>
      <c r="E43" s="66"/>
      <c r="F43" s="195">
        <f t="shared" si="0"/>
        <v>0</v>
      </c>
      <c r="G43" s="72"/>
    </row>
    <row r="44" spans="1:7" x14ac:dyDescent="0.25">
      <c r="A44" s="72"/>
      <c r="B44" s="47"/>
      <c r="C44" s="46"/>
      <c r="D44" s="48"/>
      <c r="E44" s="66"/>
      <c r="F44" s="195">
        <f t="shared" si="0"/>
        <v>0</v>
      </c>
      <c r="G44" s="72"/>
    </row>
    <row r="45" spans="1:7" x14ac:dyDescent="0.25">
      <c r="A45" s="72"/>
      <c r="B45" s="47"/>
      <c r="C45" s="46"/>
      <c r="D45" s="48"/>
      <c r="E45" s="66"/>
      <c r="F45" s="195">
        <f t="shared" si="0"/>
        <v>0</v>
      </c>
      <c r="G45" s="72"/>
    </row>
    <row r="46" spans="1:7" x14ac:dyDescent="0.25">
      <c r="A46" s="72"/>
      <c r="B46" s="47"/>
      <c r="C46" s="46"/>
      <c r="D46" s="48"/>
      <c r="E46" s="66"/>
      <c r="F46" s="195">
        <f t="shared" si="0"/>
        <v>0</v>
      </c>
      <c r="G46" s="72"/>
    </row>
    <row r="47" spans="1:7" ht="3" customHeight="1" thickBot="1" x14ac:dyDescent="0.3">
      <c r="A47" s="72"/>
      <c r="B47" s="196"/>
      <c r="C47" s="197"/>
      <c r="D47" s="198"/>
      <c r="E47" s="199"/>
      <c r="F47" s="200"/>
      <c r="G47" s="72"/>
    </row>
    <row r="48" spans="1:7" ht="16.5" thickTop="1" thickBot="1" x14ac:dyDescent="0.3">
      <c r="A48" s="72"/>
      <c r="B48" s="201"/>
      <c r="C48" s="136"/>
      <c r="D48" s="136"/>
      <c r="E48" s="202" t="s">
        <v>112</v>
      </c>
      <c r="F48" s="203">
        <f>ROUND(SUM(F6:F46),0)</f>
        <v>0</v>
      </c>
      <c r="G48" s="72"/>
    </row>
    <row r="49" spans="1:7" ht="15.75" thickTop="1" x14ac:dyDescent="0.25">
      <c r="A49" s="72"/>
      <c r="B49" s="154"/>
      <c r="C49" s="136"/>
      <c r="D49" s="136"/>
      <c r="E49" s="137"/>
      <c r="F49" s="137"/>
      <c r="G49" s="72"/>
    </row>
  </sheetData>
  <sheetProtection algorithmName="SHA-512" hashValue="rk4UYYxvXzmDQESoX3Z8kbSmwlqnAfCA1Xk5tWL/b0W0LyN/3JXOuWO1oZrPnZAQIDDyFmbeT7/XnxF2vA2zXQ==" saltValue="dS5YqH+tNOo79GMyCAKfDg==" spinCount="100000" sheet="1" objects="1" scenarios="1"/>
  <mergeCells count="3">
    <mergeCell ref="A1:G1"/>
    <mergeCell ref="B2:F2"/>
    <mergeCell ref="B3:F3"/>
  </mergeCells>
  <conditionalFormatting sqref="B6:B46">
    <cfRule type="containsBlanks" dxfId="12" priority="2">
      <formula>LEN(TRIM(B6))=0</formula>
    </cfRule>
  </conditionalFormatting>
  <conditionalFormatting sqref="C6:E46">
    <cfRule type="containsBlanks" dxfId="11" priority="1">
      <formula>LEN(TRIM(C6))=0</formula>
    </cfRule>
  </conditionalFormatting>
  <hyperlinks>
    <hyperlink ref="B3" r:id="rId1" display="Click here for TxDOT's Average Low Bid Unit Prices" xr:uid="{00000000-0004-0000-0200-000000000000}"/>
  </hyperlinks>
  <pageMargins left="0.7" right="0.7" top="0.75" bottom="0.75" header="0.3" footer="0.3"/>
  <pageSetup scale="8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2186-33AF-41AE-A7A6-F3E7D30B635D}">
  <sheetPr>
    <pageSetUpPr fitToPage="1"/>
  </sheetPr>
  <dimension ref="A1:G49"/>
  <sheetViews>
    <sheetView workbookViewId="0">
      <pane ySplit="5" topLeftCell="A6" activePane="bottomLeft" state="frozen"/>
      <selection pane="bottomLeft" activeCell="F12" sqref="F12"/>
    </sheetView>
  </sheetViews>
  <sheetFormatPr defaultRowHeight="15" x14ac:dyDescent="0.25"/>
  <cols>
    <col min="1" max="1" width="1.85546875" customWidth="1"/>
    <col min="2" max="2" width="44.7109375" customWidth="1"/>
    <col min="3" max="3" width="10.7109375" bestFit="1" customWidth="1"/>
    <col min="4" max="4" width="5.5703125" customWidth="1"/>
    <col min="5" max="5" width="18.85546875" customWidth="1"/>
    <col min="6" max="6" width="18.7109375" customWidth="1"/>
    <col min="7" max="7" width="2.140625" customWidth="1"/>
  </cols>
  <sheetData>
    <row r="1" spans="1:7" x14ac:dyDescent="0.25">
      <c r="A1" s="232" t="s">
        <v>109</v>
      </c>
      <c r="B1" s="232"/>
      <c r="C1" s="232"/>
      <c r="D1" s="232"/>
      <c r="E1" s="232"/>
      <c r="F1" s="232"/>
      <c r="G1" s="232"/>
    </row>
    <row r="2" spans="1:7" ht="49.15" customHeight="1" x14ac:dyDescent="0.25">
      <c r="A2" s="72"/>
      <c r="B2" s="229" t="s">
        <v>114</v>
      </c>
      <c r="C2" s="229"/>
      <c r="D2" s="229"/>
      <c r="E2" s="229"/>
      <c r="F2" s="229"/>
      <c r="G2" s="72"/>
    </row>
    <row r="3" spans="1:7" ht="23.45" customHeight="1" x14ac:dyDescent="0.25">
      <c r="A3" s="72"/>
      <c r="B3" s="233" t="s">
        <v>102</v>
      </c>
      <c r="C3" s="233"/>
      <c r="D3" s="233"/>
      <c r="E3" s="233"/>
      <c r="F3" s="233"/>
      <c r="G3" s="72"/>
    </row>
    <row r="4" spans="1:7" ht="3" customHeight="1" thickBot="1" x14ac:dyDescent="0.3">
      <c r="A4" s="72"/>
      <c r="B4" s="190"/>
      <c r="C4" s="190"/>
      <c r="D4" s="190"/>
      <c r="E4" s="190"/>
      <c r="F4" s="190"/>
      <c r="G4" s="72"/>
    </row>
    <row r="5" spans="1:7" x14ac:dyDescent="0.25">
      <c r="A5" s="72"/>
      <c r="B5" s="191" t="s">
        <v>16</v>
      </c>
      <c r="C5" s="192" t="s">
        <v>17</v>
      </c>
      <c r="D5" s="192" t="s">
        <v>18</v>
      </c>
      <c r="E5" s="193" t="s">
        <v>19</v>
      </c>
      <c r="F5" s="194" t="s">
        <v>20</v>
      </c>
      <c r="G5" s="72"/>
    </row>
    <row r="6" spans="1:7" x14ac:dyDescent="0.25">
      <c r="A6" s="72"/>
      <c r="B6" s="47"/>
      <c r="C6" s="46"/>
      <c r="D6" s="48"/>
      <c r="E6" s="66"/>
      <c r="F6" s="195">
        <f>C6*E6</f>
        <v>0</v>
      </c>
      <c r="G6" s="72"/>
    </row>
    <row r="7" spans="1:7" x14ac:dyDescent="0.25">
      <c r="A7" s="72"/>
      <c r="B7" s="47"/>
      <c r="C7" s="46"/>
      <c r="D7" s="48"/>
      <c r="E7" s="66"/>
      <c r="F7" s="195">
        <f t="shared" ref="F7:F46" si="0">C7*E7</f>
        <v>0</v>
      </c>
      <c r="G7" s="72"/>
    </row>
    <row r="8" spans="1:7" x14ac:dyDescent="0.25">
      <c r="A8" s="72"/>
      <c r="B8" s="47"/>
      <c r="C8" s="46"/>
      <c r="D8" s="48"/>
      <c r="E8" s="66"/>
      <c r="F8" s="195">
        <f t="shared" si="0"/>
        <v>0</v>
      </c>
      <c r="G8" s="72"/>
    </row>
    <row r="9" spans="1:7" x14ac:dyDescent="0.25">
      <c r="A9" s="72"/>
      <c r="B9" s="47"/>
      <c r="C9" s="46"/>
      <c r="D9" s="48"/>
      <c r="E9" s="66"/>
      <c r="F9" s="195">
        <f t="shared" si="0"/>
        <v>0</v>
      </c>
      <c r="G9" s="72"/>
    </row>
    <row r="10" spans="1:7" x14ac:dyDescent="0.25">
      <c r="A10" s="72"/>
      <c r="B10" s="47"/>
      <c r="C10" s="46"/>
      <c r="D10" s="48"/>
      <c r="E10" s="66"/>
      <c r="F10" s="195">
        <f t="shared" si="0"/>
        <v>0</v>
      </c>
      <c r="G10" s="72"/>
    </row>
    <row r="11" spans="1:7" x14ac:dyDescent="0.25">
      <c r="A11" s="72"/>
      <c r="B11" s="47"/>
      <c r="C11" s="46"/>
      <c r="D11" s="48"/>
      <c r="E11" s="66"/>
      <c r="F11" s="195">
        <f t="shared" si="0"/>
        <v>0</v>
      </c>
      <c r="G11" s="72"/>
    </row>
    <row r="12" spans="1:7" x14ac:dyDescent="0.25">
      <c r="A12" s="72"/>
      <c r="B12" s="47"/>
      <c r="C12" s="46"/>
      <c r="D12" s="48"/>
      <c r="E12" s="66"/>
      <c r="F12" s="195">
        <f t="shared" si="0"/>
        <v>0</v>
      </c>
      <c r="G12" s="72"/>
    </row>
    <row r="13" spans="1:7" x14ac:dyDescent="0.25">
      <c r="A13" s="72"/>
      <c r="B13" s="47"/>
      <c r="C13" s="46"/>
      <c r="D13" s="48"/>
      <c r="E13" s="66"/>
      <c r="F13" s="195">
        <f t="shared" si="0"/>
        <v>0</v>
      </c>
      <c r="G13" s="72"/>
    </row>
    <row r="14" spans="1:7" x14ac:dyDescent="0.25">
      <c r="A14" s="72"/>
      <c r="B14" s="47"/>
      <c r="C14" s="46"/>
      <c r="D14" s="48"/>
      <c r="E14" s="66"/>
      <c r="F14" s="195">
        <f t="shared" si="0"/>
        <v>0</v>
      </c>
      <c r="G14" s="72"/>
    </row>
    <row r="15" spans="1:7" x14ac:dyDescent="0.25">
      <c r="A15" s="72"/>
      <c r="B15" s="47"/>
      <c r="C15" s="46"/>
      <c r="D15" s="48"/>
      <c r="E15" s="66"/>
      <c r="F15" s="195">
        <f t="shared" si="0"/>
        <v>0</v>
      </c>
      <c r="G15" s="72"/>
    </row>
    <row r="16" spans="1:7" x14ac:dyDescent="0.25">
      <c r="A16" s="72"/>
      <c r="B16" s="47"/>
      <c r="C16" s="46"/>
      <c r="D16" s="48"/>
      <c r="E16" s="66"/>
      <c r="F16" s="195">
        <f t="shared" si="0"/>
        <v>0</v>
      </c>
      <c r="G16" s="72"/>
    </row>
    <row r="17" spans="1:7" x14ac:dyDescent="0.25">
      <c r="A17" s="72"/>
      <c r="B17" s="47"/>
      <c r="C17" s="46"/>
      <c r="D17" s="48"/>
      <c r="E17" s="66"/>
      <c r="F17" s="195">
        <f t="shared" si="0"/>
        <v>0</v>
      </c>
      <c r="G17" s="72"/>
    </row>
    <row r="18" spans="1:7" x14ac:dyDescent="0.25">
      <c r="A18" s="72"/>
      <c r="B18" s="47"/>
      <c r="C18" s="46"/>
      <c r="D18" s="48"/>
      <c r="E18" s="66"/>
      <c r="F18" s="195">
        <f t="shared" si="0"/>
        <v>0</v>
      </c>
      <c r="G18" s="72"/>
    </row>
    <row r="19" spans="1:7" x14ac:dyDescent="0.25">
      <c r="A19" s="72"/>
      <c r="B19" s="47"/>
      <c r="C19" s="46"/>
      <c r="D19" s="48"/>
      <c r="E19" s="66"/>
      <c r="F19" s="195">
        <f t="shared" si="0"/>
        <v>0</v>
      </c>
      <c r="G19" s="72"/>
    </row>
    <row r="20" spans="1:7" x14ac:dyDescent="0.25">
      <c r="A20" s="72"/>
      <c r="B20" s="47"/>
      <c r="C20" s="46"/>
      <c r="D20" s="48"/>
      <c r="E20" s="66"/>
      <c r="F20" s="195">
        <f t="shared" si="0"/>
        <v>0</v>
      </c>
      <c r="G20" s="72"/>
    </row>
    <row r="21" spans="1:7" x14ac:dyDescent="0.25">
      <c r="A21" s="72"/>
      <c r="B21" s="47"/>
      <c r="C21" s="46"/>
      <c r="D21" s="48"/>
      <c r="E21" s="66"/>
      <c r="F21" s="195">
        <f t="shared" si="0"/>
        <v>0</v>
      </c>
      <c r="G21" s="72"/>
    </row>
    <row r="22" spans="1:7" x14ac:dyDescent="0.25">
      <c r="A22" s="72"/>
      <c r="B22" s="47"/>
      <c r="C22" s="46"/>
      <c r="D22" s="48"/>
      <c r="E22" s="66"/>
      <c r="F22" s="195">
        <f t="shared" si="0"/>
        <v>0</v>
      </c>
      <c r="G22" s="72"/>
    </row>
    <row r="23" spans="1:7" x14ac:dyDescent="0.25">
      <c r="A23" s="72"/>
      <c r="B23" s="47"/>
      <c r="C23" s="46"/>
      <c r="D23" s="48"/>
      <c r="E23" s="66"/>
      <c r="F23" s="195">
        <f t="shared" si="0"/>
        <v>0</v>
      </c>
      <c r="G23" s="72"/>
    </row>
    <row r="24" spans="1:7" x14ac:dyDescent="0.25">
      <c r="A24" s="72"/>
      <c r="B24" s="47"/>
      <c r="C24" s="46"/>
      <c r="D24" s="48"/>
      <c r="E24" s="66"/>
      <c r="F24" s="195">
        <f t="shared" si="0"/>
        <v>0</v>
      </c>
      <c r="G24" s="72"/>
    </row>
    <row r="25" spans="1:7" x14ac:dyDescent="0.25">
      <c r="A25" s="72"/>
      <c r="B25" s="47"/>
      <c r="C25" s="46"/>
      <c r="D25" s="48"/>
      <c r="E25" s="66"/>
      <c r="F25" s="195">
        <f t="shared" si="0"/>
        <v>0</v>
      </c>
      <c r="G25" s="72"/>
    </row>
    <row r="26" spans="1:7" x14ac:dyDescent="0.25">
      <c r="A26" s="72"/>
      <c r="B26" s="47"/>
      <c r="C26" s="46"/>
      <c r="D26" s="48"/>
      <c r="E26" s="66"/>
      <c r="F26" s="195">
        <f t="shared" si="0"/>
        <v>0</v>
      </c>
      <c r="G26" s="72"/>
    </row>
    <row r="27" spans="1:7" x14ac:dyDescent="0.25">
      <c r="A27" s="72"/>
      <c r="B27" s="47"/>
      <c r="C27" s="46"/>
      <c r="D27" s="48"/>
      <c r="E27" s="66"/>
      <c r="F27" s="195">
        <f t="shared" si="0"/>
        <v>0</v>
      </c>
      <c r="G27" s="72"/>
    </row>
    <row r="28" spans="1:7" x14ac:dyDescent="0.25">
      <c r="A28" s="72"/>
      <c r="B28" s="47"/>
      <c r="C28" s="46"/>
      <c r="D28" s="48"/>
      <c r="E28" s="66"/>
      <c r="F28" s="195">
        <f t="shared" si="0"/>
        <v>0</v>
      </c>
      <c r="G28" s="72"/>
    </row>
    <row r="29" spans="1:7" x14ac:dyDescent="0.25">
      <c r="A29" s="72"/>
      <c r="B29" s="47"/>
      <c r="C29" s="46"/>
      <c r="D29" s="48"/>
      <c r="E29" s="66"/>
      <c r="F29" s="195">
        <f t="shared" si="0"/>
        <v>0</v>
      </c>
      <c r="G29" s="72"/>
    </row>
    <row r="30" spans="1:7" x14ac:dyDescent="0.25">
      <c r="A30" s="72"/>
      <c r="B30" s="47"/>
      <c r="C30" s="46"/>
      <c r="D30" s="48"/>
      <c r="E30" s="66"/>
      <c r="F30" s="195">
        <f t="shared" si="0"/>
        <v>0</v>
      </c>
      <c r="G30" s="72"/>
    </row>
    <row r="31" spans="1:7" x14ac:dyDescent="0.25">
      <c r="A31" s="72"/>
      <c r="B31" s="47"/>
      <c r="C31" s="46"/>
      <c r="D31" s="48"/>
      <c r="E31" s="66"/>
      <c r="F31" s="195">
        <f t="shared" si="0"/>
        <v>0</v>
      </c>
      <c r="G31" s="72"/>
    </row>
    <row r="32" spans="1:7" x14ac:dyDescent="0.25">
      <c r="A32" s="72"/>
      <c r="B32" s="47"/>
      <c r="C32" s="46"/>
      <c r="D32" s="48"/>
      <c r="E32" s="66"/>
      <c r="F32" s="195">
        <f t="shared" si="0"/>
        <v>0</v>
      </c>
      <c r="G32" s="72"/>
    </row>
    <row r="33" spans="1:7" x14ac:dyDescent="0.25">
      <c r="A33" s="72"/>
      <c r="B33" s="47"/>
      <c r="C33" s="46"/>
      <c r="D33" s="48"/>
      <c r="E33" s="66"/>
      <c r="F33" s="195">
        <f t="shared" si="0"/>
        <v>0</v>
      </c>
      <c r="G33" s="72"/>
    </row>
    <row r="34" spans="1:7" x14ac:dyDescent="0.25">
      <c r="A34" s="72"/>
      <c r="B34" s="47"/>
      <c r="C34" s="46"/>
      <c r="D34" s="48"/>
      <c r="E34" s="66"/>
      <c r="F34" s="195">
        <f t="shared" si="0"/>
        <v>0</v>
      </c>
      <c r="G34" s="72"/>
    </row>
    <row r="35" spans="1:7" x14ac:dyDescent="0.25">
      <c r="A35" s="72"/>
      <c r="B35" s="47"/>
      <c r="C35" s="46"/>
      <c r="D35" s="48"/>
      <c r="E35" s="66"/>
      <c r="F35" s="195">
        <f t="shared" si="0"/>
        <v>0</v>
      </c>
      <c r="G35" s="72"/>
    </row>
    <row r="36" spans="1:7" x14ac:dyDescent="0.25">
      <c r="A36" s="72"/>
      <c r="B36" s="47"/>
      <c r="C36" s="46"/>
      <c r="D36" s="48"/>
      <c r="E36" s="66"/>
      <c r="F36" s="195">
        <f t="shared" si="0"/>
        <v>0</v>
      </c>
      <c r="G36" s="72"/>
    </row>
    <row r="37" spans="1:7" x14ac:dyDescent="0.25">
      <c r="A37" s="72"/>
      <c r="B37" s="47"/>
      <c r="C37" s="46"/>
      <c r="D37" s="48"/>
      <c r="E37" s="66"/>
      <c r="F37" s="195">
        <f t="shared" si="0"/>
        <v>0</v>
      </c>
      <c r="G37" s="72"/>
    </row>
    <row r="38" spans="1:7" x14ac:dyDescent="0.25">
      <c r="A38" s="72"/>
      <c r="B38" s="47"/>
      <c r="C38" s="46"/>
      <c r="D38" s="48"/>
      <c r="E38" s="66"/>
      <c r="F38" s="195">
        <f t="shared" si="0"/>
        <v>0</v>
      </c>
      <c r="G38" s="72"/>
    </row>
    <row r="39" spans="1:7" x14ac:dyDescent="0.25">
      <c r="A39" s="72"/>
      <c r="B39" s="47"/>
      <c r="C39" s="46"/>
      <c r="D39" s="48"/>
      <c r="E39" s="66"/>
      <c r="F39" s="195">
        <f t="shared" si="0"/>
        <v>0</v>
      </c>
      <c r="G39" s="72"/>
    </row>
    <row r="40" spans="1:7" x14ac:dyDescent="0.25">
      <c r="A40" s="72"/>
      <c r="B40" s="47"/>
      <c r="C40" s="46"/>
      <c r="D40" s="48"/>
      <c r="E40" s="66"/>
      <c r="F40" s="195">
        <f t="shared" si="0"/>
        <v>0</v>
      </c>
      <c r="G40" s="72"/>
    </row>
    <row r="41" spans="1:7" x14ac:dyDescent="0.25">
      <c r="A41" s="72"/>
      <c r="B41" s="47"/>
      <c r="C41" s="46"/>
      <c r="D41" s="48"/>
      <c r="E41" s="66"/>
      <c r="F41" s="195">
        <f t="shared" si="0"/>
        <v>0</v>
      </c>
      <c r="G41" s="72"/>
    </row>
    <row r="42" spans="1:7" x14ac:dyDescent="0.25">
      <c r="A42" s="72"/>
      <c r="B42" s="47"/>
      <c r="C42" s="46"/>
      <c r="D42" s="48"/>
      <c r="E42" s="66"/>
      <c r="F42" s="195">
        <f t="shared" si="0"/>
        <v>0</v>
      </c>
      <c r="G42" s="72"/>
    </row>
    <row r="43" spans="1:7" x14ac:dyDescent="0.25">
      <c r="A43" s="72"/>
      <c r="B43" s="47"/>
      <c r="C43" s="46"/>
      <c r="D43" s="48"/>
      <c r="E43" s="66"/>
      <c r="F43" s="195">
        <f t="shared" si="0"/>
        <v>0</v>
      </c>
      <c r="G43" s="72"/>
    </row>
    <row r="44" spans="1:7" x14ac:dyDescent="0.25">
      <c r="A44" s="72"/>
      <c r="B44" s="47"/>
      <c r="C44" s="46"/>
      <c r="D44" s="48"/>
      <c r="E44" s="66"/>
      <c r="F44" s="195">
        <f t="shared" si="0"/>
        <v>0</v>
      </c>
      <c r="G44" s="72"/>
    </row>
    <row r="45" spans="1:7" x14ac:dyDescent="0.25">
      <c r="A45" s="72"/>
      <c r="B45" s="47"/>
      <c r="C45" s="46"/>
      <c r="D45" s="48"/>
      <c r="E45" s="66"/>
      <c r="F45" s="195">
        <f t="shared" si="0"/>
        <v>0</v>
      </c>
      <c r="G45" s="72"/>
    </row>
    <row r="46" spans="1:7" x14ac:dyDescent="0.25">
      <c r="A46" s="72"/>
      <c r="B46" s="47"/>
      <c r="C46" s="46"/>
      <c r="D46" s="48"/>
      <c r="E46" s="66"/>
      <c r="F46" s="195">
        <f t="shared" si="0"/>
        <v>0</v>
      </c>
      <c r="G46" s="72"/>
    </row>
    <row r="47" spans="1:7" ht="3" customHeight="1" thickBot="1" x14ac:dyDescent="0.3">
      <c r="A47" s="72"/>
      <c r="B47" s="196"/>
      <c r="C47" s="197"/>
      <c r="D47" s="198"/>
      <c r="E47" s="199"/>
      <c r="F47" s="200"/>
      <c r="G47" s="72"/>
    </row>
    <row r="48" spans="1:7" ht="16.5" thickTop="1" thickBot="1" x14ac:dyDescent="0.3">
      <c r="A48" s="72"/>
      <c r="B48" s="201"/>
      <c r="C48" s="136"/>
      <c r="D48" s="136"/>
      <c r="E48" s="202" t="s">
        <v>113</v>
      </c>
      <c r="F48" s="203">
        <f>ROUND(SUM(F6:F46),0)</f>
        <v>0</v>
      </c>
      <c r="G48" s="72"/>
    </row>
    <row r="49" spans="1:7" ht="15.75" thickTop="1" x14ac:dyDescent="0.25">
      <c r="A49" s="72"/>
      <c r="B49" s="154"/>
      <c r="C49" s="136"/>
      <c r="D49" s="136"/>
      <c r="E49" s="137"/>
      <c r="F49" s="137"/>
      <c r="G49" s="72"/>
    </row>
  </sheetData>
  <sheetProtection algorithmName="SHA-512" hashValue="N0JmwBTTAwBnlnRZemkIeRFru7j05ZzrmKqkivW1ancDaefL8FXNo18hWdnetqYeWwtFgPw67C599w+NW568+g==" saltValue="b+KkwmkwWdPxK2UueSJATQ==" spinCount="100000" sheet="1" objects="1" scenarios="1"/>
  <mergeCells count="3">
    <mergeCell ref="A1:G1"/>
    <mergeCell ref="B2:F2"/>
    <mergeCell ref="B3:F3"/>
  </mergeCells>
  <conditionalFormatting sqref="E7:E46">
    <cfRule type="containsBlanks" dxfId="10" priority="4">
      <formula>LEN(TRIM(E7))=0</formula>
    </cfRule>
  </conditionalFormatting>
  <conditionalFormatting sqref="B6:B46">
    <cfRule type="containsBlanks" dxfId="9" priority="3">
      <formula>LEN(TRIM(B6))=0</formula>
    </cfRule>
  </conditionalFormatting>
  <conditionalFormatting sqref="C7:D46">
    <cfRule type="containsBlanks" dxfId="8" priority="2">
      <formula>LEN(TRIM(C7))=0</formula>
    </cfRule>
  </conditionalFormatting>
  <conditionalFormatting sqref="C6:E6">
    <cfRule type="containsBlanks" dxfId="1" priority="1">
      <formula>LEN(TRIM(C6))=0</formula>
    </cfRule>
  </conditionalFormatting>
  <hyperlinks>
    <hyperlink ref="B3" r:id="rId1" display="Click here for TxDOT's Average Low Bid Unit Prices" xr:uid="{A0277710-D7CA-4BB3-81A3-6E17FFD9117A}"/>
  </hyperlinks>
  <pageMargins left="0.7" right="0.7" top="0.75" bottom="0.75" header="0.3" footer="0.3"/>
  <pageSetup scale="8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0A5B9-B1FE-4E13-941B-33D6C0E8A5D9}">
  <sheetPr>
    <pageSetUpPr fitToPage="1"/>
  </sheetPr>
  <dimension ref="A1:G49"/>
  <sheetViews>
    <sheetView workbookViewId="0">
      <pane ySplit="5" topLeftCell="A6" activePane="bottomLeft" state="frozen"/>
      <selection pane="bottomLeft" activeCell="H13" sqref="H13"/>
    </sheetView>
  </sheetViews>
  <sheetFormatPr defaultRowHeight="15" x14ac:dyDescent="0.25"/>
  <cols>
    <col min="1" max="1" width="1.85546875" customWidth="1"/>
    <col min="2" max="2" width="44.7109375" customWidth="1"/>
    <col min="3" max="3" width="10.7109375" bestFit="1" customWidth="1"/>
    <col min="4" max="4" width="5.5703125" customWidth="1"/>
    <col min="5" max="5" width="16.28515625" customWidth="1"/>
    <col min="6" max="6" width="18.7109375" customWidth="1"/>
    <col min="7" max="7" width="2.140625" customWidth="1"/>
  </cols>
  <sheetData>
    <row r="1" spans="1:7" x14ac:dyDescent="0.25">
      <c r="A1" s="232" t="s">
        <v>118</v>
      </c>
      <c r="B1" s="232"/>
      <c r="C1" s="232"/>
      <c r="D1" s="232"/>
      <c r="E1" s="232"/>
      <c r="F1" s="232"/>
      <c r="G1" s="232"/>
    </row>
    <row r="2" spans="1:7" ht="27" customHeight="1" x14ac:dyDescent="0.25">
      <c r="A2" s="72"/>
      <c r="B2" s="229" t="s">
        <v>140</v>
      </c>
      <c r="C2" s="229"/>
      <c r="D2" s="229"/>
      <c r="E2" s="229"/>
      <c r="F2" s="229"/>
      <c r="G2" s="72"/>
    </row>
    <row r="3" spans="1:7" x14ac:dyDescent="0.25">
      <c r="A3" s="72"/>
      <c r="B3" s="233"/>
      <c r="C3" s="233"/>
      <c r="D3" s="233"/>
      <c r="E3" s="233"/>
      <c r="F3" s="233"/>
      <c r="G3" s="72"/>
    </row>
    <row r="4" spans="1:7" ht="3" customHeight="1" thickBot="1" x14ac:dyDescent="0.3">
      <c r="A4" s="72"/>
      <c r="B4" s="190"/>
      <c r="C4" s="190"/>
      <c r="D4" s="190"/>
      <c r="E4" s="190"/>
      <c r="F4" s="190"/>
      <c r="G4" s="72"/>
    </row>
    <row r="5" spans="1:7" x14ac:dyDescent="0.25">
      <c r="A5" s="72"/>
      <c r="B5" s="191" t="s">
        <v>16</v>
      </c>
      <c r="C5" s="192" t="s">
        <v>17</v>
      </c>
      <c r="D5" s="192" t="s">
        <v>18</v>
      </c>
      <c r="E5" s="193" t="s">
        <v>19</v>
      </c>
      <c r="F5" s="194" t="s">
        <v>20</v>
      </c>
      <c r="G5" s="72"/>
    </row>
    <row r="6" spans="1:7" x14ac:dyDescent="0.25">
      <c r="A6" s="72"/>
      <c r="B6" s="47"/>
      <c r="C6" s="46"/>
      <c r="D6" s="48"/>
      <c r="E6" s="66"/>
      <c r="F6" s="195">
        <f>C6*E6</f>
        <v>0</v>
      </c>
      <c r="G6" s="72"/>
    </row>
    <row r="7" spans="1:7" x14ac:dyDescent="0.25">
      <c r="A7" s="72"/>
      <c r="B7" s="47"/>
      <c r="C7" s="46"/>
      <c r="D7" s="48"/>
      <c r="E7" s="66"/>
      <c r="F7" s="195">
        <f t="shared" ref="F7:F46" si="0">C7*E7</f>
        <v>0</v>
      </c>
      <c r="G7" s="72"/>
    </row>
    <row r="8" spans="1:7" x14ac:dyDescent="0.25">
      <c r="A8" s="72"/>
      <c r="B8" s="47"/>
      <c r="C8" s="46"/>
      <c r="D8" s="48"/>
      <c r="E8" s="66"/>
      <c r="F8" s="195">
        <f t="shared" si="0"/>
        <v>0</v>
      </c>
      <c r="G8" s="72"/>
    </row>
    <row r="9" spans="1:7" x14ac:dyDescent="0.25">
      <c r="A9" s="72"/>
      <c r="B9" s="47"/>
      <c r="C9" s="46"/>
      <c r="D9" s="48"/>
      <c r="E9" s="66"/>
      <c r="F9" s="195">
        <f t="shared" si="0"/>
        <v>0</v>
      </c>
      <c r="G9" s="72"/>
    </row>
    <row r="10" spans="1:7" x14ac:dyDescent="0.25">
      <c r="A10" s="72"/>
      <c r="B10" s="47"/>
      <c r="C10" s="46"/>
      <c r="D10" s="48"/>
      <c r="E10" s="66"/>
      <c r="F10" s="195">
        <f t="shared" si="0"/>
        <v>0</v>
      </c>
      <c r="G10" s="72"/>
    </row>
    <row r="11" spans="1:7" x14ac:dyDescent="0.25">
      <c r="A11" s="72"/>
      <c r="B11" s="47"/>
      <c r="C11" s="46"/>
      <c r="D11" s="48"/>
      <c r="E11" s="66"/>
      <c r="F11" s="195">
        <f t="shared" si="0"/>
        <v>0</v>
      </c>
      <c r="G11" s="72"/>
    </row>
    <row r="12" spans="1:7" x14ac:dyDescent="0.25">
      <c r="A12" s="72"/>
      <c r="B12" s="47"/>
      <c r="C12" s="46"/>
      <c r="D12" s="48"/>
      <c r="E12" s="66"/>
      <c r="F12" s="195">
        <f t="shared" si="0"/>
        <v>0</v>
      </c>
      <c r="G12" s="72"/>
    </row>
    <row r="13" spans="1:7" x14ac:dyDescent="0.25">
      <c r="A13" s="72"/>
      <c r="B13" s="47"/>
      <c r="C13" s="46"/>
      <c r="D13" s="48"/>
      <c r="E13" s="66"/>
      <c r="F13" s="195">
        <f t="shared" si="0"/>
        <v>0</v>
      </c>
      <c r="G13" s="72"/>
    </row>
    <row r="14" spans="1:7" x14ac:dyDescent="0.25">
      <c r="A14" s="72"/>
      <c r="B14" s="47"/>
      <c r="C14" s="46"/>
      <c r="D14" s="48"/>
      <c r="E14" s="66"/>
      <c r="F14" s="195">
        <f t="shared" si="0"/>
        <v>0</v>
      </c>
      <c r="G14" s="72"/>
    </row>
    <row r="15" spans="1:7" x14ac:dyDescent="0.25">
      <c r="A15" s="72"/>
      <c r="B15" s="47"/>
      <c r="C15" s="46"/>
      <c r="D15" s="48"/>
      <c r="E15" s="66"/>
      <c r="F15" s="195">
        <f t="shared" si="0"/>
        <v>0</v>
      </c>
      <c r="G15" s="72"/>
    </row>
    <row r="16" spans="1:7" x14ac:dyDescent="0.25">
      <c r="A16" s="72"/>
      <c r="B16" s="47"/>
      <c r="C16" s="46"/>
      <c r="D16" s="48"/>
      <c r="E16" s="66"/>
      <c r="F16" s="195">
        <f t="shared" si="0"/>
        <v>0</v>
      </c>
      <c r="G16" s="72"/>
    </row>
    <row r="17" spans="1:7" x14ac:dyDescent="0.25">
      <c r="A17" s="72"/>
      <c r="B17" s="47"/>
      <c r="C17" s="46"/>
      <c r="D17" s="48"/>
      <c r="E17" s="66"/>
      <c r="F17" s="195">
        <f t="shared" si="0"/>
        <v>0</v>
      </c>
      <c r="G17" s="72"/>
    </row>
    <row r="18" spans="1:7" x14ac:dyDescent="0.25">
      <c r="A18" s="72"/>
      <c r="B18" s="47"/>
      <c r="C18" s="46"/>
      <c r="D18" s="48"/>
      <c r="E18" s="66"/>
      <c r="F18" s="195">
        <f t="shared" si="0"/>
        <v>0</v>
      </c>
      <c r="G18" s="72"/>
    </row>
    <row r="19" spans="1:7" x14ac:dyDescent="0.25">
      <c r="A19" s="72"/>
      <c r="B19" s="47"/>
      <c r="C19" s="46"/>
      <c r="D19" s="48"/>
      <c r="E19" s="66"/>
      <c r="F19" s="195">
        <f t="shared" si="0"/>
        <v>0</v>
      </c>
      <c r="G19" s="72"/>
    </row>
    <row r="20" spans="1:7" x14ac:dyDescent="0.25">
      <c r="A20" s="72"/>
      <c r="B20" s="47"/>
      <c r="C20" s="46"/>
      <c r="D20" s="48"/>
      <c r="E20" s="66"/>
      <c r="F20" s="195">
        <f t="shared" si="0"/>
        <v>0</v>
      </c>
      <c r="G20" s="72"/>
    </row>
    <row r="21" spans="1:7" x14ac:dyDescent="0.25">
      <c r="A21" s="72"/>
      <c r="B21" s="47"/>
      <c r="C21" s="46"/>
      <c r="D21" s="48"/>
      <c r="E21" s="66"/>
      <c r="F21" s="195">
        <f t="shared" si="0"/>
        <v>0</v>
      </c>
      <c r="G21" s="72"/>
    </row>
    <row r="22" spans="1:7" x14ac:dyDescent="0.25">
      <c r="A22" s="72"/>
      <c r="B22" s="47"/>
      <c r="C22" s="46"/>
      <c r="D22" s="48"/>
      <c r="E22" s="66"/>
      <c r="F22" s="195">
        <f t="shared" si="0"/>
        <v>0</v>
      </c>
      <c r="G22" s="72"/>
    </row>
    <row r="23" spans="1:7" x14ac:dyDescent="0.25">
      <c r="A23" s="72"/>
      <c r="B23" s="47"/>
      <c r="C23" s="46"/>
      <c r="D23" s="48"/>
      <c r="E23" s="66"/>
      <c r="F23" s="195">
        <f t="shared" si="0"/>
        <v>0</v>
      </c>
      <c r="G23" s="72"/>
    </row>
    <row r="24" spans="1:7" x14ac:dyDescent="0.25">
      <c r="A24" s="72"/>
      <c r="B24" s="47"/>
      <c r="C24" s="46"/>
      <c r="D24" s="48"/>
      <c r="E24" s="66"/>
      <c r="F24" s="195">
        <f t="shared" si="0"/>
        <v>0</v>
      </c>
      <c r="G24" s="72"/>
    </row>
    <row r="25" spans="1:7" x14ac:dyDescent="0.25">
      <c r="A25" s="72"/>
      <c r="B25" s="47"/>
      <c r="C25" s="46"/>
      <c r="D25" s="48"/>
      <c r="E25" s="66"/>
      <c r="F25" s="195">
        <f t="shared" si="0"/>
        <v>0</v>
      </c>
      <c r="G25" s="72"/>
    </row>
    <row r="26" spans="1:7" x14ac:dyDescent="0.25">
      <c r="A26" s="72"/>
      <c r="B26" s="47"/>
      <c r="C26" s="46"/>
      <c r="D26" s="48"/>
      <c r="E26" s="66"/>
      <c r="F26" s="195">
        <f t="shared" si="0"/>
        <v>0</v>
      </c>
      <c r="G26" s="72"/>
    </row>
    <row r="27" spans="1:7" x14ac:dyDescent="0.25">
      <c r="A27" s="72"/>
      <c r="B27" s="47"/>
      <c r="C27" s="46"/>
      <c r="D27" s="48"/>
      <c r="E27" s="66"/>
      <c r="F27" s="195">
        <f t="shared" si="0"/>
        <v>0</v>
      </c>
      <c r="G27" s="72"/>
    </row>
    <row r="28" spans="1:7" x14ac:dyDescent="0.25">
      <c r="A28" s="72"/>
      <c r="B28" s="47"/>
      <c r="C28" s="46"/>
      <c r="D28" s="48"/>
      <c r="E28" s="66"/>
      <c r="F28" s="195">
        <f t="shared" si="0"/>
        <v>0</v>
      </c>
      <c r="G28" s="72"/>
    </row>
    <row r="29" spans="1:7" x14ac:dyDescent="0.25">
      <c r="A29" s="72"/>
      <c r="B29" s="47"/>
      <c r="C29" s="46"/>
      <c r="D29" s="48"/>
      <c r="E29" s="66"/>
      <c r="F29" s="195">
        <f t="shared" si="0"/>
        <v>0</v>
      </c>
      <c r="G29" s="72"/>
    </row>
    <row r="30" spans="1:7" x14ac:dyDescent="0.25">
      <c r="A30" s="72"/>
      <c r="B30" s="47"/>
      <c r="C30" s="46"/>
      <c r="D30" s="48"/>
      <c r="E30" s="66"/>
      <c r="F30" s="195">
        <f t="shared" si="0"/>
        <v>0</v>
      </c>
      <c r="G30" s="72"/>
    </row>
    <row r="31" spans="1:7" x14ac:dyDescent="0.25">
      <c r="A31" s="72"/>
      <c r="B31" s="47"/>
      <c r="C31" s="46"/>
      <c r="D31" s="48"/>
      <c r="E31" s="66"/>
      <c r="F31" s="195">
        <f t="shared" si="0"/>
        <v>0</v>
      </c>
      <c r="G31" s="72"/>
    </row>
    <row r="32" spans="1:7" x14ac:dyDescent="0.25">
      <c r="A32" s="72"/>
      <c r="B32" s="47"/>
      <c r="C32" s="46"/>
      <c r="D32" s="48"/>
      <c r="E32" s="66"/>
      <c r="F32" s="195">
        <f t="shared" si="0"/>
        <v>0</v>
      </c>
      <c r="G32" s="72"/>
    </row>
    <row r="33" spans="1:7" x14ac:dyDescent="0.25">
      <c r="A33" s="72"/>
      <c r="B33" s="47"/>
      <c r="C33" s="46"/>
      <c r="D33" s="48"/>
      <c r="E33" s="66"/>
      <c r="F33" s="195">
        <f t="shared" si="0"/>
        <v>0</v>
      </c>
      <c r="G33" s="72"/>
    </row>
    <row r="34" spans="1:7" x14ac:dyDescent="0.25">
      <c r="A34" s="72"/>
      <c r="B34" s="47"/>
      <c r="C34" s="46"/>
      <c r="D34" s="48"/>
      <c r="E34" s="66"/>
      <c r="F34" s="195">
        <f t="shared" si="0"/>
        <v>0</v>
      </c>
      <c r="G34" s="72"/>
    </row>
    <row r="35" spans="1:7" x14ac:dyDescent="0.25">
      <c r="A35" s="72"/>
      <c r="B35" s="47"/>
      <c r="C35" s="46"/>
      <c r="D35" s="48"/>
      <c r="E35" s="66"/>
      <c r="F35" s="195">
        <f t="shared" si="0"/>
        <v>0</v>
      </c>
      <c r="G35" s="72"/>
    </row>
    <row r="36" spans="1:7" x14ac:dyDescent="0.25">
      <c r="A36" s="72"/>
      <c r="B36" s="47"/>
      <c r="C36" s="46"/>
      <c r="D36" s="48"/>
      <c r="E36" s="66"/>
      <c r="F36" s="195">
        <f t="shared" si="0"/>
        <v>0</v>
      </c>
      <c r="G36" s="72"/>
    </row>
    <row r="37" spans="1:7" x14ac:dyDescent="0.25">
      <c r="A37" s="72"/>
      <c r="B37" s="47"/>
      <c r="C37" s="46"/>
      <c r="D37" s="48"/>
      <c r="E37" s="66"/>
      <c r="F37" s="195">
        <f t="shared" si="0"/>
        <v>0</v>
      </c>
      <c r="G37" s="72"/>
    </row>
    <row r="38" spans="1:7" x14ac:dyDescent="0.25">
      <c r="A38" s="72"/>
      <c r="B38" s="47"/>
      <c r="C38" s="46"/>
      <c r="D38" s="48"/>
      <c r="E38" s="66"/>
      <c r="F38" s="195">
        <f t="shared" si="0"/>
        <v>0</v>
      </c>
      <c r="G38" s="72"/>
    </row>
    <row r="39" spans="1:7" x14ac:dyDescent="0.25">
      <c r="A39" s="72"/>
      <c r="B39" s="47"/>
      <c r="C39" s="46"/>
      <c r="D39" s="48"/>
      <c r="E39" s="66"/>
      <c r="F39" s="195">
        <f t="shared" si="0"/>
        <v>0</v>
      </c>
      <c r="G39" s="72"/>
    </row>
    <row r="40" spans="1:7" x14ac:dyDescent="0.25">
      <c r="A40" s="72"/>
      <c r="B40" s="47"/>
      <c r="C40" s="46"/>
      <c r="D40" s="48"/>
      <c r="E40" s="66"/>
      <c r="F40" s="195">
        <f t="shared" si="0"/>
        <v>0</v>
      </c>
      <c r="G40" s="72"/>
    </row>
    <row r="41" spans="1:7" x14ac:dyDescent="0.25">
      <c r="A41" s="72"/>
      <c r="B41" s="47"/>
      <c r="C41" s="46"/>
      <c r="D41" s="48"/>
      <c r="E41" s="66"/>
      <c r="F41" s="195">
        <f t="shared" si="0"/>
        <v>0</v>
      </c>
      <c r="G41" s="72"/>
    </row>
    <row r="42" spans="1:7" x14ac:dyDescent="0.25">
      <c r="A42" s="72"/>
      <c r="B42" s="47"/>
      <c r="C42" s="46"/>
      <c r="D42" s="48"/>
      <c r="E42" s="66"/>
      <c r="F42" s="195">
        <f t="shared" si="0"/>
        <v>0</v>
      </c>
      <c r="G42" s="72"/>
    </row>
    <row r="43" spans="1:7" x14ac:dyDescent="0.25">
      <c r="A43" s="72"/>
      <c r="B43" s="47"/>
      <c r="C43" s="46"/>
      <c r="D43" s="48"/>
      <c r="E43" s="66"/>
      <c r="F43" s="195">
        <f t="shared" si="0"/>
        <v>0</v>
      </c>
      <c r="G43" s="72"/>
    </row>
    <row r="44" spans="1:7" x14ac:dyDescent="0.25">
      <c r="A44" s="72"/>
      <c r="B44" s="47"/>
      <c r="C44" s="46"/>
      <c r="D44" s="48"/>
      <c r="E44" s="66"/>
      <c r="F44" s="195">
        <f t="shared" si="0"/>
        <v>0</v>
      </c>
      <c r="G44" s="72"/>
    </row>
    <row r="45" spans="1:7" x14ac:dyDescent="0.25">
      <c r="A45" s="72"/>
      <c r="B45" s="47"/>
      <c r="C45" s="46"/>
      <c r="D45" s="48"/>
      <c r="E45" s="66"/>
      <c r="F45" s="195">
        <f t="shared" si="0"/>
        <v>0</v>
      </c>
      <c r="G45" s="72"/>
    </row>
    <row r="46" spans="1:7" x14ac:dyDescent="0.25">
      <c r="A46" s="72"/>
      <c r="B46" s="47"/>
      <c r="C46" s="46"/>
      <c r="D46" s="48"/>
      <c r="E46" s="66"/>
      <c r="F46" s="195">
        <f t="shared" si="0"/>
        <v>0</v>
      </c>
      <c r="G46" s="72"/>
    </row>
    <row r="47" spans="1:7" ht="3" customHeight="1" thickBot="1" x14ac:dyDescent="0.3">
      <c r="A47" s="72"/>
      <c r="B47" s="196"/>
      <c r="C47" s="197"/>
      <c r="D47" s="198"/>
      <c r="E47" s="199"/>
      <c r="F47" s="200"/>
      <c r="G47" s="72"/>
    </row>
    <row r="48" spans="1:7" ht="16.5" thickTop="1" thickBot="1" x14ac:dyDescent="0.3">
      <c r="A48" s="72"/>
      <c r="B48" s="201"/>
      <c r="C48" s="136"/>
      <c r="D48" s="136"/>
      <c r="E48" s="202" t="s">
        <v>120</v>
      </c>
      <c r="F48" s="203">
        <f>ROUND(SUM(F6:F46),0)</f>
        <v>0</v>
      </c>
      <c r="G48" s="72"/>
    </row>
    <row r="49" spans="1:7" ht="15.75" thickTop="1" x14ac:dyDescent="0.25">
      <c r="A49" s="72"/>
      <c r="B49" s="154"/>
      <c r="C49" s="136"/>
      <c r="D49" s="136"/>
      <c r="E49" s="137"/>
      <c r="F49" s="137"/>
      <c r="G49" s="72"/>
    </row>
  </sheetData>
  <sheetProtection algorithmName="SHA-512" hashValue="0fNxnMyyM2plE6tVbrtmpJSI5jfzsrHNdd9fwgJJRSMw/aRd1oSoyWtoEqYP2xyZG1oh2OPkMdLfZT90pr37Mw==" saltValue="fO/EcVAqdXUhhngKB1quZw==" spinCount="100000" sheet="1" objects="1" scenarios="1"/>
  <mergeCells count="3">
    <mergeCell ref="A1:G1"/>
    <mergeCell ref="B2:F2"/>
    <mergeCell ref="B3:F3"/>
  </mergeCells>
  <conditionalFormatting sqref="B6:B46">
    <cfRule type="containsBlanks" dxfId="7" priority="3">
      <formula>LEN(TRIM(B6))=0</formula>
    </cfRule>
  </conditionalFormatting>
  <conditionalFormatting sqref="C7:E46">
    <cfRule type="containsBlanks" dxfId="6" priority="2">
      <formula>LEN(TRIM(C7))=0</formula>
    </cfRule>
  </conditionalFormatting>
  <conditionalFormatting sqref="C6:E6">
    <cfRule type="containsBlanks" dxfId="0" priority="1">
      <formula>LEN(TRIM(C6))=0</formula>
    </cfRule>
  </conditionalFormatting>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8D02-9D16-4ED7-AF0D-C1A148402DAA}">
  <sheetPr>
    <pageSetUpPr fitToPage="1"/>
  </sheetPr>
  <dimension ref="A1:G48"/>
  <sheetViews>
    <sheetView zoomScaleNormal="100" workbookViewId="0">
      <pane ySplit="4" topLeftCell="A5" activePane="bottomLeft" state="frozen"/>
      <selection pane="bottomLeft" activeCell="J20" sqref="J20"/>
    </sheetView>
  </sheetViews>
  <sheetFormatPr defaultRowHeight="15" x14ac:dyDescent="0.25"/>
  <cols>
    <col min="1" max="1" width="17.7109375" customWidth="1"/>
    <col min="2" max="2" width="56.28515625" bestFit="1" customWidth="1"/>
    <col min="3" max="3" width="8.42578125" bestFit="1" customWidth="1"/>
    <col min="4" max="4" width="5.5703125" customWidth="1"/>
    <col min="5" max="5" width="21.85546875" customWidth="1"/>
    <col min="6" max="6" width="7.7109375" bestFit="1" customWidth="1"/>
    <col min="7" max="7" width="2.140625" customWidth="1"/>
  </cols>
  <sheetData>
    <row r="1" spans="1:7" x14ac:dyDescent="0.25">
      <c r="A1" s="69"/>
      <c r="B1" s="70" t="s">
        <v>100</v>
      </c>
      <c r="C1" s="70"/>
      <c r="D1" s="70"/>
      <c r="E1" s="70"/>
      <c r="F1" s="70"/>
      <c r="G1" s="70"/>
    </row>
    <row r="2" spans="1:7" ht="24.6" customHeight="1" x14ac:dyDescent="0.25">
      <c r="A2" s="71"/>
      <c r="B2" s="229" t="s">
        <v>99</v>
      </c>
      <c r="C2" s="229"/>
      <c r="D2" s="229"/>
      <c r="E2" s="229"/>
      <c r="F2" s="229"/>
      <c r="G2" s="72"/>
    </row>
    <row r="3" spans="1:7" ht="3" customHeight="1" x14ac:dyDescent="0.25">
      <c r="A3" s="71"/>
      <c r="B3" s="73"/>
      <c r="C3" s="73"/>
      <c r="D3" s="73"/>
      <c r="E3" s="73"/>
      <c r="F3" s="73"/>
      <c r="G3" s="72"/>
    </row>
    <row r="4" spans="1:7" x14ac:dyDescent="0.25">
      <c r="A4" s="71"/>
      <c r="B4" s="74" t="s">
        <v>16</v>
      </c>
      <c r="C4" s="75" t="s">
        <v>17</v>
      </c>
      <c r="D4" s="75" t="s">
        <v>18</v>
      </c>
      <c r="E4" s="76" t="s">
        <v>19</v>
      </c>
      <c r="F4" s="77" t="s">
        <v>20</v>
      </c>
      <c r="G4" s="72"/>
    </row>
    <row r="5" spans="1:7" ht="15.75" thickBot="1" x14ac:dyDescent="0.3">
      <c r="A5" s="71"/>
      <c r="B5" s="78" t="s">
        <v>98</v>
      </c>
      <c r="C5" s="79"/>
      <c r="D5" s="80"/>
      <c r="E5" s="79"/>
      <c r="F5" s="81"/>
      <c r="G5" s="72"/>
    </row>
    <row r="6" spans="1:7" ht="21" customHeight="1" x14ac:dyDescent="0.25">
      <c r="A6" s="234" t="s">
        <v>97</v>
      </c>
      <c r="B6" s="82" t="s">
        <v>96</v>
      </c>
      <c r="C6" s="83"/>
      <c r="D6" s="84" t="s">
        <v>95</v>
      </c>
      <c r="E6" s="85"/>
      <c r="F6" s="86"/>
      <c r="G6" s="72"/>
    </row>
    <row r="7" spans="1:7" ht="19.899999999999999" customHeight="1" x14ac:dyDescent="0.25">
      <c r="A7" s="235"/>
      <c r="B7" s="87" t="s">
        <v>94</v>
      </c>
      <c r="C7" s="88"/>
      <c r="D7" s="87" t="s">
        <v>86</v>
      </c>
      <c r="E7" s="89"/>
      <c r="F7" s="90"/>
      <c r="G7" s="72"/>
    </row>
    <row r="8" spans="1:7" ht="19.899999999999999" customHeight="1" x14ac:dyDescent="0.25">
      <c r="A8" s="235"/>
      <c r="B8" s="80" t="s">
        <v>93</v>
      </c>
      <c r="C8" s="88"/>
      <c r="D8" s="80" t="s">
        <v>86</v>
      </c>
      <c r="E8" s="91"/>
      <c r="F8" s="92"/>
      <c r="G8" s="72"/>
    </row>
    <row r="9" spans="1:7" ht="18.600000000000001" customHeight="1" thickBot="1" x14ac:dyDescent="0.3">
      <c r="A9" s="236"/>
      <c r="B9" s="93" t="s">
        <v>47</v>
      </c>
      <c r="C9" s="94"/>
      <c r="D9" s="95"/>
      <c r="E9" s="96"/>
      <c r="F9" s="97"/>
      <c r="G9" s="72"/>
    </row>
    <row r="10" spans="1:7" ht="14.45" customHeight="1" x14ac:dyDescent="0.25">
      <c r="A10" s="234" t="s">
        <v>92</v>
      </c>
      <c r="B10" s="82" t="s">
        <v>91</v>
      </c>
      <c r="C10" s="83"/>
      <c r="D10" s="84" t="s">
        <v>86</v>
      </c>
      <c r="E10" s="85"/>
      <c r="F10" s="86"/>
      <c r="G10" s="72"/>
    </row>
    <row r="11" spans="1:7" ht="27" customHeight="1" x14ac:dyDescent="0.25">
      <c r="A11" s="235"/>
      <c r="B11" s="98" t="s">
        <v>90</v>
      </c>
      <c r="C11" s="88"/>
      <c r="D11" s="87" t="s">
        <v>86</v>
      </c>
      <c r="E11" s="89"/>
      <c r="F11" s="90"/>
      <c r="G11" s="72"/>
    </row>
    <row r="12" spans="1:7" x14ac:dyDescent="0.25">
      <c r="A12" s="235"/>
      <c r="B12" s="87" t="s">
        <v>89</v>
      </c>
      <c r="C12" s="88"/>
      <c r="D12" s="87" t="s">
        <v>86</v>
      </c>
      <c r="E12" s="89"/>
      <c r="F12" s="90"/>
      <c r="G12" s="72"/>
    </row>
    <row r="13" spans="1:7" x14ac:dyDescent="0.25">
      <c r="A13" s="235"/>
      <c r="B13" s="87" t="s">
        <v>88</v>
      </c>
      <c r="C13" s="88"/>
      <c r="D13" s="87" t="s">
        <v>61</v>
      </c>
      <c r="E13" s="89"/>
      <c r="F13" s="90"/>
      <c r="G13" s="72"/>
    </row>
    <row r="14" spans="1:7" x14ac:dyDescent="0.25">
      <c r="A14" s="235"/>
      <c r="B14" s="87" t="s">
        <v>87</v>
      </c>
      <c r="C14" s="88"/>
      <c r="D14" s="87" t="s">
        <v>86</v>
      </c>
      <c r="E14" s="89"/>
      <c r="F14" s="90"/>
      <c r="G14" s="72"/>
    </row>
    <row r="15" spans="1:7" x14ac:dyDescent="0.25">
      <c r="A15" s="235"/>
      <c r="B15" s="87" t="s">
        <v>85</v>
      </c>
      <c r="C15" s="88"/>
      <c r="D15" s="87" t="s">
        <v>53</v>
      </c>
      <c r="E15" s="89"/>
      <c r="F15" s="90"/>
      <c r="G15" s="72"/>
    </row>
    <row r="16" spans="1:7" x14ac:dyDescent="0.25">
      <c r="A16" s="235"/>
      <c r="B16" s="87" t="s">
        <v>84</v>
      </c>
      <c r="C16" s="88"/>
      <c r="D16" s="87" t="s">
        <v>61</v>
      </c>
      <c r="E16" s="89"/>
      <c r="F16" s="90"/>
      <c r="G16" s="72"/>
    </row>
    <row r="17" spans="1:7" x14ac:dyDescent="0.25">
      <c r="A17" s="235"/>
      <c r="B17" s="87" t="s">
        <v>83</v>
      </c>
      <c r="C17" s="88"/>
      <c r="D17" s="87" t="s">
        <v>53</v>
      </c>
      <c r="E17" s="89"/>
      <c r="F17" s="90"/>
      <c r="G17" s="72"/>
    </row>
    <row r="18" spans="1:7" x14ac:dyDescent="0.25">
      <c r="A18" s="235"/>
      <c r="B18" s="87" t="s">
        <v>82</v>
      </c>
      <c r="C18" s="88"/>
      <c r="D18" s="87" t="s">
        <v>81</v>
      </c>
      <c r="E18" s="89"/>
      <c r="F18" s="90"/>
      <c r="G18" s="72"/>
    </row>
    <row r="19" spans="1:7" x14ac:dyDescent="0.25">
      <c r="A19" s="235"/>
      <c r="B19" s="80" t="s">
        <v>80</v>
      </c>
      <c r="C19" s="79"/>
      <c r="D19" s="80" t="s">
        <v>61</v>
      </c>
      <c r="E19" s="91"/>
      <c r="F19" s="92"/>
      <c r="G19" s="72"/>
    </row>
    <row r="20" spans="1:7" ht="15.75" thickBot="1" x14ac:dyDescent="0.3">
      <c r="A20" s="236"/>
      <c r="B20" s="93" t="s">
        <v>47</v>
      </c>
      <c r="C20" s="99"/>
      <c r="D20" s="95"/>
      <c r="E20" s="96"/>
      <c r="F20" s="97"/>
      <c r="G20" s="72"/>
    </row>
    <row r="21" spans="1:7" x14ac:dyDescent="0.25">
      <c r="A21" s="234" t="s">
        <v>79</v>
      </c>
      <c r="B21" s="84" t="s">
        <v>78</v>
      </c>
      <c r="C21" s="83"/>
      <c r="D21" s="84" t="s">
        <v>53</v>
      </c>
      <c r="E21" s="85"/>
      <c r="F21" s="86"/>
      <c r="G21" s="72"/>
    </row>
    <row r="22" spans="1:7" x14ac:dyDescent="0.25">
      <c r="A22" s="235"/>
      <c r="B22" s="87" t="s">
        <v>77</v>
      </c>
      <c r="C22" s="88"/>
      <c r="D22" s="87" t="s">
        <v>61</v>
      </c>
      <c r="E22" s="89"/>
      <c r="F22" s="90"/>
      <c r="G22" s="72"/>
    </row>
    <row r="23" spans="1:7" x14ac:dyDescent="0.25">
      <c r="A23" s="235"/>
      <c r="B23" s="87" t="s">
        <v>76</v>
      </c>
      <c r="C23" s="88"/>
      <c r="D23" s="87" t="s">
        <v>61</v>
      </c>
      <c r="E23" s="89"/>
      <c r="F23" s="90"/>
      <c r="G23" s="72"/>
    </row>
    <row r="24" spans="1:7" x14ac:dyDescent="0.25">
      <c r="A24" s="235"/>
      <c r="B24" s="87" t="s">
        <v>75</v>
      </c>
      <c r="C24" s="88"/>
      <c r="D24" s="87" t="s">
        <v>61</v>
      </c>
      <c r="E24" s="89"/>
      <c r="F24" s="90"/>
      <c r="G24" s="72"/>
    </row>
    <row r="25" spans="1:7" x14ac:dyDescent="0.25">
      <c r="A25" s="235"/>
      <c r="B25" s="87" t="s">
        <v>74</v>
      </c>
      <c r="C25" s="88"/>
      <c r="D25" s="87" t="s">
        <v>53</v>
      </c>
      <c r="E25" s="91"/>
      <c r="F25" s="92"/>
      <c r="G25" s="72"/>
    </row>
    <row r="26" spans="1:7" ht="15.75" thickBot="1" x14ac:dyDescent="0.3">
      <c r="A26" s="236"/>
      <c r="B26" s="100" t="s">
        <v>47</v>
      </c>
      <c r="C26" s="94"/>
      <c r="D26" s="101"/>
      <c r="E26" s="96"/>
      <c r="F26" s="97"/>
      <c r="G26" s="72"/>
    </row>
    <row r="27" spans="1:7" ht="28.9" customHeight="1" x14ac:dyDescent="0.25">
      <c r="A27" s="234" t="s">
        <v>73</v>
      </c>
      <c r="B27" s="84" t="s">
        <v>72</v>
      </c>
      <c r="C27" s="83"/>
      <c r="D27" s="84" t="s">
        <v>53</v>
      </c>
      <c r="E27" s="85"/>
      <c r="F27" s="86"/>
      <c r="G27" s="72"/>
    </row>
    <row r="28" spans="1:7" ht="22.15" customHeight="1" x14ac:dyDescent="0.25">
      <c r="A28" s="235"/>
      <c r="B28" s="87" t="s">
        <v>71</v>
      </c>
      <c r="C28" s="88"/>
      <c r="D28" s="87" t="s">
        <v>49</v>
      </c>
      <c r="E28" s="89"/>
      <c r="F28" s="90"/>
      <c r="G28" s="72"/>
    </row>
    <row r="29" spans="1:7" ht="24" customHeight="1" thickBot="1" x14ac:dyDescent="0.3">
      <c r="A29" s="236"/>
      <c r="B29" s="100" t="s">
        <v>47</v>
      </c>
      <c r="C29" s="102"/>
      <c r="D29" s="103"/>
      <c r="E29" s="104"/>
      <c r="F29" s="105"/>
      <c r="G29" s="72"/>
    </row>
    <row r="30" spans="1:7" ht="20.45" customHeight="1" x14ac:dyDescent="0.25">
      <c r="A30" s="234" t="s">
        <v>70</v>
      </c>
      <c r="B30" s="106" t="s">
        <v>69</v>
      </c>
      <c r="C30" s="107"/>
      <c r="D30" s="106" t="s">
        <v>61</v>
      </c>
      <c r="E30" s="85"/>
      <c r="F30" s="86"/>
      <c r="G30" s="72"/>
    </row>
    <row r="31" spans="1:7" ht="19.899999999999999" customHeight="1" x14ac:dyDescent="0.25">
      <c r="A31" s="235"/>
      <c r="B31" s="108" t="s">
        <v>68</v>
      </c>
      <c r="C31" s="109"/>
      <c r="D31" s="110" t="s">
        <v>49</v>
      </c>
      <c r="E31" s="104"/>
      <c r="F31" s="105"/>
      <c r="G31" s="72"/>
    </row>
    <row r="32" spans="1:7" ht="22.15" customHeight="1" thickBot="1" x14ac:dyDescent="0.3">
      <c r="A32" s="236"/>
      <c r="B32" s="100" t="s">
        <v>47</v>
      </c>
      <c r="C32" s="111"/>
      <c r="D32" s="112"/>
      <c r="E32" s="96"/>
      <c r="F32" s="97"/>
      <c r="G32" s="72"/>
    </row>
    <row r="33" spans="1:7" ht="19.899999999999999" customHeight="1" x14ac:dyDescent="0.25">
      <c r="A33" s="234" t="s">
        <v>67</v>
      </c>
      <c r="B33" s="106" t="s">
        <v>66</v>
      </c>
      <c r="C33" s="107"/>
      <c r="D33" s="106" t="s">
        <v>49</v>
      </c>
      <c r="E33" s="85"/>
      <c r="F33" s="86"/>
      <c r="G33" s="72"/>
    </row>
    <row r="34" spans="1:7" ht="19.149999999999999" customHeight="1" x14ac:dyDescent="0.25">
      <c r="A34" s="235"/>
      <c r="B34" s="113" t="s">
        <v>65</v>
      </c>
      <c r="C34" s="114"/>
      <c r="D34" s="113" t="s">
        <v>53</v>
      </c>
      <c r="E34" s="89"/>
      <c r="F34" s="92"/>
      <c r="G34" s="72"/>
    </row>
    <row r="35" spans="1:7" ht="18.600000000000001" customHeight="1" thickBot="1" x14ac:dyDescent="0.3">
      <c r="A35" s="236"/>
      <c r="B35" s="115" t="s">
        <v>47</v>
      </c>
      <c r="C35" s="111"/>
      <c r="D35" s="112"/>
      <c r="E35" s="96"/>
      <c r="F35" s="97"/>
      <c r="G35" s="72"/>
    </row>
    <row r="36" spans="1:7" ht="22.9" customHeight="1" x14ac:dyDescent="0.25">
      <c r="A36" s="234" t="s">
        <v>64</v>
      </c>
      <c r="B36" s="106" t="s">
        <v>63</v>
      </c>
      <c r="C36" s="107"/>
      <c r="D36" s="106" t="s">
        <v>53</v>
      </c>
      <c r="E36" s="85"/>
      <c r="F36" s="86"/>
      <c r="G36" s="72"/>
    </row>
    <row r="37" spans="1:7" ht="22.9" customHeight="1" x14ac:dyDescent="0.25">
      <c r="A37" s="235"/>
      <c r="B37" s="116" t="s">
        <v>62</v>
      </c>
      <c r="C37" s="117"/>
      <c r="D37" s="116" t="s">
        <v>61</v>
      </c>
      <c r="E37" s="118"/>
      <c r="F37" s="119"/>
      <c r="G37" s="72"/>
    </row>
    <row r="38" spans="1:7" ht="15.75" thickBot="1" x14ac:dyDescent="0.3">
      <c r="A38" s="236"/>
      <c r="B38" s="115" t="s">
        <v>47</v>
      </c>
      <c r="C38" s="109"/>
      <c r="D38" s="110"/>
      <c r="E38" s="104"/>
      <c r="F38" s="105"/>
      <c r="G38" s="72"/>
    </row>
    <row r="39" spans="1:7" ht="48.75" x14ac:dyDescent="0.25">
      <c r="A39" s="234" t="s">
        <v>60</v>
      </c>
      <c r="B39" s="82" t="s">
        <v>59</v>
      </c>
      <c r="C39" s="120"/>
      <c r="D39" s="121" t="s">
        <v>49</v>
      </c>
      <c r="E39" s="122" t="s">
        <v>48</v>
      </c>
      <c r="F39" s="86"/>
      <c r="G39" s="72"/>
    </row>
    <row r="40" spans="1:7" x14ac:dyDescent="0.25">
      <c r="A40" s="235"/>
      <c r="B40" s="123" t="s">
        <v>58</v>
      </c>
      <c r="C40" s="124"/>
      <c r="D40" s="125" t="s">
        <v>57</v>
      </c>
      <c r="E40" s="126"/>
      <c r="F40" s="119"/>
      <c r="G40" s="72"/>
    </row>
    <row r="41" spans="1:7" x14ac:dyDescent="0.25">
      <c r="A41" s="235"/>
      <c r="B41" s="123" t="s">
        <v>56</v>
      </c>
      <c r="C41" s="124"/>
      <c r="D41" s="125" t="s">
        <v>55</v>
      </c>
      <c r="E41" s="126"/>
      <c r="F41" s="119"/>
      <c r="G41" s="72"/>
    </row>
    <row r="42" spans="1:7" x14ac:dyDescent="0.25">
      <c r="A42" s="235"/>
      <c r="B42" s="123" t="s">
        <v>54</v>
      </c>
      <c r="C42" s="124"/>
      <c r="D42" s="125" t="s">
        <v>53</v>
      </c>
      <c r="E42" s="126"/>
      <c r="F42" s="119"/>
      <c r="G42" s="72"/>
    </row>
    <row r="43" spans="1:7" ht="48.75" x14ac:dyDescent="0.25">
      <c r="A43" s="235"/>
      <c r="B43" s="127" t="s">
        <v>52</v>
      </c>
      <c r="C43" s="128"/>
      <c r="D43" s="129" t="s">
        <v>49</v>
      </c>
      <c r="E43" s="130" t="s">
        <v>48</v>
      </c>
      <c r="F43" s="90"/>
      <c r="G43" s="72"/>
    </row>
    <row r="44" spans="1:7" ht="48.75" x14ac:dyDescent="0.25">
      <c r="A44" s="235"/>
      <c r="B44" s="127" t="s">
        <v>51</v>
      </c>
      <c r="C44" s="131"/>
      <c r="D44" s="132" t="s">
        <v>49</v>
      </c>
      <c r="E44" s="130" t="s">
        <v>48</v>
      </c>
      <c r="F44" s="92"/>
      <c r="G44" s="72"/>
    </row>
    <row r="45" spans="1:7" ht="48.75" x14ac:dyDescent="0.25">
      <c r="A45" s="235"/>
      <c r="B45" s="127" t="s">
        <v>50</v>
      </c>
      <c r="C45" s="131"/>
      <c r="D45" s="132" t="s">
        <v>49</v>
      </c>
      <c r="E45" s="130" t="s">
        <v>48</v>
      </c>
      <c r="F45" s="92"/>
      <c r="G45" s="72"/>
    </row>
    <row r="46" spans="1:7" ht="15.75" thickBot="1" x14ac:dyDescent="0.3">
      <c r="A46" s="236"/>
      <c r="B46" s="100" t="s">
        <v>47</v>
      </c>
      <c r="C46" s="133"/>
      <c r="D46" s="134"/>
      <c r="E46" s="135"/>
      <c r="F46" s="97"/>
      <c r="G46" s="72"/>
    </row>
    <row r="47" spans="1:7" x14ac:dyDescent="0.25">
      <c r="A47" s="71"/>
      <c r="B47" s="72"/>
      <c r="C47" s="136"/>
      <c r="D47" s="136"/>
      <c r="E47" s="137"/>
      <c r="F47" s="138">
        <f>SUM(F6:F46)</f>
        <v>0</v>
      </c>
      <c r="G47" s="72"/>
    </row>
    <row r="48" spans="1:7" x14ac:dyDescent="0.25">
      <c r="A48" s="71"/>
      <c r="B48" s="139"/>
      <c r="C48" s="139"/>
      <c r="D48" s="139"/>
      <c r="E48" s="139"/>
      <c r="F48" s="137"/>
      <c r="G48" s="72"/>
    </row>
  </sheetData>
  <sheetProtection algorithmName="SHA-512" hashValue="JOcARvD1Mu2luvY47pECrheQEPl2zhKmG8ASW35CgbRW1qLpbOtduf5npLHuuiJyPrB/NIK5eY+xJCQj9GmBxQ==" saltValue="0owltBX8Qt0gtT+qzlLUaw==" spinCount="100000" sheet="1" objects="1" scenarios="1"/>
  <mergeCells count="9">
    <mergeCell ref="A39:A46"/>
    <mergeCell ref="B2:F2"/>
    <mergeCell ref="A6:A9"/>
    <mergeCell ref="A21:A26"/>
    <mergeCell ref="A33:A35"/>
    <mergeCell ref="A10:A20"/>
    <mergeCell ref="A30:A32"/>
    <mergeCell ref="A27:A29"/>
    <mergeCell ref="A36:A38"/>
  </mergeCells>
  <pageMargins left="0.7" right="0.7" top="0.75" bottom="0.75" header="0.3" footer="0.3"/>
  <pageSetup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Budget Summary</vt:lpstr>
      <vt:lpstr>Itemized Construction Costs 1</vt:lpstr>
      <vt:lpstr>Itemized Construction Costs 2</vt:lpstr>
      <vt:lpstr>Itemized Educ Activity Costs</vt:lpstr>
      <vt:lpstr>Example Itemized Costs</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Snyder</dc:creator>
  <cp:lastModifiedBy>Daniel Snyder</cp:lastModifiedBy>
  <cp:lastPrinted>2022-06-28T21:51:30Z</cp:lastPrinted>
  <dcterms:created xsi:type="dcterms:W3CDTF">2018-11-21T21:41:04Z</dcterms:created>
  <dcterms:modified xsi:type="dcterms:W3CDTF">2022-07-18T18:44:36Z</dcterms:modified>
</cp:coreProperties>
</file>